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19\032_Masarykova 14 - oprava parteru\01_PROJEKT a KR\PROJEKT vč SOUPISU PRACÍ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04 01.1 Pol" sheetId="12" r:id="rId4"/>
    <sheet name="104 01.2 Pol" sheetId="13" r:id="rId5"/>
    <sheet name="104 02.1 Pol" sheetId="14" r:id="rId6"/>
    <sheet name="104 03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'104 01.1 Pol'!$1:$7</definedName>
    <definedName name="_xlnm.Print_Titles" localSheetId="4">'104 01.2 Pol'!$1:$7</definedName>
    <definedName name="_xlnm.Print_Titles" localSheetId="5">'104 02.1 Pol'!$1:$7</definedName>
    <definedName name="_xlnm.Print_Titles" localSheetId="6">'104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'104 01.1 Pol'!$A$1:$W$219</definedName>
    <definedName name="_xlnm.Print_Area" localSheetId="4">'104 01.2 Pol'!$A$1:$W$454</definedName>
    <definedName name="_xlnm.Print_Area" localSheetId="5">'104 02.1 Pol'!$A$1:$W$50</definedName>
    <definedName name="_xlnm.Print_Area" localSheetId="6">'104 03 Pol'!$A$1:$W$33</definedName>
    <definedName name="_xlnm.Print_Area" localSheetId="1">Stavba!$A$1:$J$89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8" i="1" l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40" i="1"/>
  <c r="F40" i="1"/>
  <c r="G39" i="1"/>
  <c r="F39" i="1"/>
  <c r="G23" i="15"/>
  <c r="G9" i="15"/>
  <c r="M9" i="15" s="1"/>
  <c r="I9" i="15"/>
  <c r="I8" i="15" s="1"/>
  <c r="K9" i="15"/>
  <c r="K8" i="15" s="1"/>
  <c r="O9" i="15"/>
  <c r="Q9" i="15"/>
  <c r="Q8" i="15" s="1"/>
  <c r="V9" i="15"/>
  <c r="V8" i="15" s="1"/>
  <c r="G10" i="15"/>
  <c r="I10" i="15"/>
  <c r="K10" i="15"/>
  <c r="M10" i="15"/>
  <c r="O10" i="15"/>
  <c r="Q10" i="15"/>
  <c r="V10" i="15"/>
  <c r="G11" i="15"/>
  <c r="I11" i="15"/>
  <c r="K11" i="15"/>
  <c r="M11" i="15"/>
  <c r="O11" i="15"/>
  <c r="Q11" i="15"/>
  <c r="V11" i="15"/>
  <c r="G12" i="15"/>
  <c r="G8" i="15" s="1"/>
  <c r="I12" i="15"/>
  <c r="K12" i="15"/>
  <c r="O12" i="15"/>
  <c r="O8" i="15" s="1"/>
  <c r="Q12" i="15"/>
  <c r="V12" i="15"/>
  <c r="G13" i="15"/>
  <c r="M13" i="15" s="1"/>
  <c r="I13" i="15"/>
  <c r="K13" i="15"/>
  <c r="O13" i="15"/>
  <c r="Q13" i="15"/>
  <c r="V13" i="15"/>
  <c r="G14" i="15"/>
  <c r="I14" i="15"/>
  <c r="K14" i="15"/>
  <c r="M14" i="15"/>
  <c r="O14" i="15"/>
  <c r="Q14" i="15"/>
  <c r="V14" i="15"/>
  <c r="G15" i="15"/>
  <c r="I15" i="15"/>
  <c r="K15" i="15"/>
  <c r="M15" i="15"/>
  <c r="O15" i="15"/>
  <c r="Q15" i="15"/>
  <c r="V15" i="15"/>
  <c r="G16" i="15"/>
  <c r="M16" i="15" s="1"/>
  <c r="I16" i="15"/>
  <c r="K16" i="15"/>
  <c r="O16" i="15"/>
  <c r="Q16" i="15"/>
  <c r="V16" i="15"/>
  <c r="G17" i="15"/>
  <c r="I17" i="15"/>
  <c r="K17" i="15"/>
  <c r="M17" i="15"/>
  <c r="O17" i="15"/>
  <c r="Q17" i="15"/>
  <c r="V17" i="15"/>
  <c r="G18" i="15"/>
  <c r="I18" i="15"/>
  <c r="K18" i="15"/>
  <c r="M18" i="15"/>
  <c r="O18" i="15"/>
  <c r="Q18" i="15"/>
  <c r="V18" i="15"/>
  <c r="G19" i="15"/>
  <c r="I19" i="15"/>
  <c r="K19" i="15"/>
  <c r="M19" i="15"/>
  <c r="O19" i="15"/>
  <c r="Q19" i="15"/>
  <c r="V19" i="15"/>
  <c r="G20" i="15"/>
  <c r="M20" i="15" s="1"/>
  <c r="I20" i="15"/>
  <c r="K20" i="15"/>
  <c r="O20" i="15"/>
  <c r="Q20" i="15"/>
  <c r="V20" i="15"/>
  <c r="G21" i="15"/>
  <c r="I21" i="15"/>
  <c r="K21" i="15"/>
  <c r="M21" i="15"/>
  <c r="O21" i="15"/>
  <c r="Q21" i="15"/>
  <c r="V21" i="15"/>
  <c r="AF23" i="15"/>
  <c r="G40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K10" i="14"/>
  <c r="O10" i="14"/>
  <c r="V10" i="14"/>
  <c r="G11" i="14"/>
  <c r="I11" i="14"/>
  <c r="I10" i="14" s="1"/>
  <c r="K11" i="14"/>
  <c r="M11" i="14"/>
  <c r="M10" i="14" s="1"/>
  <c r="O11" i="14"/>
  <c r="Q11" i="14"/>
  <c r="Q10" i="14" s="1"/>
  <c r="V11" i="14"/>
  <c r="G13" i="14"/>
  <c r="I13" i="14"/>
  <c r="I12" i="14" s="1"/>
  <c r="K13" i="14"/>
  <c r="M13" i="14"/>
  <c r="O13" i="14"/>
  <c r="Q13" i="14"/>
  <c r="Q12" i="14" s="1"/>
  <c r="V13" i="14"/>
  <c r="G14" i="14"/>
  <c r="M14" i="14" s="1"/>
  <c r="I14" i="14"/>
  <c r="K14" i="14"/>
  <c r="K12" i="14" s="1"/>
  <c r="O14" i="14"/>
  <c r="Q14" i="14"/>
  <c r="V14" i="14"/>
  <c r="V12" i="14" s="1"/>
  <c r="G15" i="14"/>
  <c r="I15" i="14"/>
  <c r="K15" i="14"/>
  <c r="M15" i="14"/>
  <c r="O15" i="14"/>
  <c r="Q15" i="14"/>
  <c r="V15" i="14"/>
  <c r="G16" i="14"/>
  <c r="G12" i="14" s="1"/>
  <c r="I16" i="14"/>
  <c r="K16" i="14"/>
  <c r="O16" i="14"/>
  <c r="O12" i="14" s="1"/>
  <c r="Q16" i="14"/>
  <c r="V16" i="14"/>
  <c r="G17" i="14"/>
  <c r="I17" i="14"/>
  <c r="K17" i="14"/>
  <c r="M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2" i="14"/>
  <c r="K22" i="14"/>
  <c r="O22" i="14"/>
  <c r="V22" i="14"/>
  <c r="G23" i="14"/>
  <c r="I23" i="14"/>
  <c r="I22" i="14" s="1"/>
  <c r="K23" i="14"/>
  <c r="M23" i="14"/>
  <c r="M22" i="14" s="1"/>
  <c r="O23" i="14"/>
  <c r="Q23" i="14"/>
  <c r="Q22" i="14" s="1"/>
  <c r="V23" i="14"/>
  <c r="G24" i="14"/>
  <c r="O24" i="14"/>
  <c r="G25" i="14"/>
  <c r="I25" i="14"/>
  <c r="I24" i="14" s="1"/>
  <c r="K25" i="14"/>
  <c r="M25" i="14"/>
  <c r="O25" i="14"/>
  <c r="Q25" i="14"/>
  <c r="Q24" i="14" s="1"/>
  <c r="V25" i="14"/>
  <c r="G26" i="14"/>
  <c r="M26" i="14" s="1"/>
  <c r="I26" i="14"/>
  <c r="K26" i="14"/>
  <c r="K24" i="14" s="1"/>
  <c r="O26" i="14"/>
  <c r="Q26" i="14"/>
  <c r="V26" i="14"/>
  <c r="V24" i="14" s="1"/>
  <c r="G28" i="14"/>
  <c r="G27" i="14" s="1"/>
  <c r="I28" i="14"/>
  <c r="I27" i="14" s="1"/>
  <c r="K28" i="14"/>
  <c r="K27" i="14" s="1"/>
  <c r="O28" i="14"/>
  <c r="O27" i="14" s="1"/>
  <c r="Q28" i="14"/>
  <c r="Q27" i="14" s="1"/>
  <c r="V28" i="14"/>
  <c r="V27" i="14" s="1"/>
  <c r="G29" i="14"/>
  <c r="I29" i="14"/>
  <c r="K29" i="14"/>
  <c r="M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O32" i="14"/>
  <c r="G33" i="14"/>
  <c r="I33" i="14"/>
  <c r="I32" i="14" s="1"/>
  <c r="K33" i="14"/>
  <c r="K32" i="14" s="1"/>
  <c r="M33" i="14"/>
  <c r="M32" i="14" s="1"/>
  <c r="O33" i="14"/>
  <c r="Q33" i="14"/>
  <c r="Q32" i="14" s="1"/>
  <c r="V33" i="14"/>
  <c r="V32" i="14" s="1"/>
  <c r="G34" i="14"/>
  <c r="I34" i="14"/>
  <c r="K34" i="14"/>
  <c r="M34" i="14"/>
  <c r="O34" i="14"/>
  <c r="Q34" i="14"/>
  <c r="V34" i="14"/>
  <c r="G36" i="14"/>
  <c r="G35" i="14" s="1"/>
  <c r="I36" i="14"/>
  <c r="I35" i="14" s="1"/>
  <c r="K36" i="14"/>
  <c r="K35" i="14" s="1"/>
  <c r="O36" i="14"/>
  <c r="O35" i="14" s="1"/>
  <c r="Q36" i="14"/>
  <c r="Q35" i="14" s="1"/>
  <c r="V36" i="14"/>
  <c r="V35" i="14" s="1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AE40" i="14"/>
  <c r="AF40" i="14"/>
  <c r="G444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22" i="13"/>
  <c r="I22" i="13"/>
  <c r="K22" i="13"/>
  <c r="M22" i="13"/>
  <c r="O22" i="13"/>
  <c r="Q22" i="13"/>
  <c r="V22" i="13"/>
  <c r="G28" i="13"/>
  <c r="G27" i="13" s="1"/>
  <c r="I28" i="13"/>
  <c r="I27" i="13" s="1"/>
  <c r="K28" i="13"/>
  <c r="K27" i="13" s="1"/>
  <c r="O28" i="13"/>
  <c r="O27" i="13" s="1"/>
  <c r="Q28" i="13"/>
  <c r="Q27" i="13" s="1"/>
  <c r="V28" i="13"/>
  <c r="V27" i="13" s="1"/>
  <c r="G36" i="13"/>
  <c r="I36" i="13"/>
  <c r="K36" i="13"/>
  <c r="M36" i="13"/>
  <c r="O36" i="13"/>
  <c r="Q36" i="13"/>
  <c r="V36" i="13"/>
  <c r="G41" i="13"/>
  <c r="I41" i="13"/>
  <c r="K41" i="13"/>
  <c r="M41" i="13"/>
  <c r="O41" i="13"/>
  <c r="Q41" i="13"/>
  <c r="V41" i="13"/>
  <c r="G48" i="13"/>
  <c r="I48" i="13"/>
  <c r="K48" i="13"/>
  <c r="M48" i="13"/>
  <c r="O48" i="13"/>
  <c r="Q48" i="13"/>
  <c r="V48" i="13"/>
  <c r="G54" i="13"/>
  <c r="I54" i="13"/>
  <c r="I53" i="13" s="1"/>
  <c r="K54" i="13"/>
  <c r="K53" i="13" s="1"/>
  <c r="M54" i="13"/>
  <c r="O54" i="13"/>
  <c r="Q54" i="13"/>
  <c r="Q53" i="13" s="1"/>
  <c r="V54" i="13"/>
  <c r="V53" i="13" s="1"/>
  <c r="G59" i="13"/>
  <c r="I59" i="13"/>
  <c r="K59" i="13"/>
  <c r="M59" i="13"/>
  <c r="O59" i="13"/>
  <c r="Q59" i="13"/>
  <c r="V59" i="13"/>
  <c r="G64" i="13"/>
  <c r="I64" i="13"/>
  <c r="K64" i="13"/>
  <c r="M64" i="13"/>
  <c r="O64" i="13"/>
  <c r="Q64" i="13"/>
  <c r="V64" i="13"/>
  <c r="G69" i="13"/>
  <c r="G53" i="13" s="1"/>
  <c r="I69" i="13"/>
  <c r="K69" i="13"/>
  <c r="O69" i="13"/>
  <c r="O53" i="13" s="1"/>
  <c r="Q69" i="13"/>
  <c r="V69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83" i="13"/>
  <c r="I83" i="13"/>
  <c r="K83" i="13"/>
  <c r="M83" i="13"/>
  <c r="O83" i="13"/>
  <c r="Q83" i="13"/>
  <c r="V83" i="13"/>
  <c r="G88" i="13"/>
  <c r="M88" i="13" s="1"/>
  <c r="I88" i="13"/>
  <c r="K88" i="13"/>
  <c r="O88" i="13"/>
  <c r="Q88" i="13"/>
  <c r="V88" i="13"/>
  <c r="G93" i="13"/>
  <c r="I93" i="13"/>
  <c r="K93" i="13"/>
  <c r="M93" i="13"/>
  <c r="O93" i="13"/>
  <c r="Q93" i="13"/>
  <c r="V93" i="13"/>
  <c r="G98" i="13"/>
  <c r="I98" i="13"/>
  <c r="K98" i="13"/>
  <c r="M98" i="13"/>
  <c r="O98" i="13"/>
  <c r="Q98" i="13"/>
  <c r="V98" i="13"/>
  <c r="G112" i="13"/>
  <c r="G111" i="13" s="1"/>
  <c r="I112" i="13"/>
  <c r="I111" i="13" s="1"/>
  <c r="K112" i="13"/>
  <c r="K111" i="13" s="1"/>
  <c r="O112" i="13"/>
  <c r="O111" i="13" s="1"/>
  <c r="Q112" i="13"/>
  <c r="Q111" i="13" s="1"/>
  <c r="V112" i="13"/>
  <c r="V111" i="13" s="1"/>
  <c r="G117" i="13"/>
  <c r="I117" i="13"/>
  <c r="K117" i="13"/>
  <c r="M117" i="13"/>
  <c r="O117" i="13"/>
  <c r="Q117" i="13"/>
  <c r="V117" i="13"/>
  <c r="G122" i="13"/>
  <c r="I122" i="13"/>
  <c r="K122" i="13"/>
  <c r="M122" i="13"/>
  <c r="O122" i="13"/>
  <c r="Q122" i="13"/>
  <c r="V122" i="13"/>
  <c r="G129" i="13"/>
  <c r="I129" i="13"/>
  <c r="K129" i="13"/>
  <c r="M129" i="13"/>
  <c r="O129" i="13"/>
  <c r="Q129" i="13"/>
  <c r="V129" i="13"/>
  <c r="G140" i="13"/>
  <c r="M140" i="13" s="1"/>
  <c r="I140" i="13"/>
  <c r="K140" i="13"/>
  <c r="O140" i="13"/>
  <c r="Q140" i="13"/>
  <c r="V140" i="13"/>
  <c r="G146" i="13"/>
  <c r="I146" i="13"/>
  <c r="K146" i="13"/>
  <c r="K145" i="13" s="1"/>
  <c r="M146" i="13"/>
  <c r="O146" i="13"/>
  <c r="Q146" i="13"/>
  <c r="V146" i="13"/>
  <c r="V145" i="13" s="1"/>
  <c r="G151" i="13"/>
  <c r="G145" i="13" s="1"/>
  <c r="I151" i="13"/>
  <c r="K151" i="13"/>
  <c r="M151" i="13"/>
  <c r="O151" i="13"/>
  <c r="O145" i="13" s="1"/>
  <c r="Q151" i="13"/>
  <c r="V151" i="13"/>
  <c r="G161" i="13"/>
  <c r="M161" i="13" s="1"/>
  <c r="I161" i="13"/>
  <c r="K161" i="13"/>
  <c r="O161" i="13"/>
  <c r="Q161" i="13"/>
  <c r="V161" i="13"/>
  <c r="G162" i="13"/>
  <c r="M162" i="13" s="1"/>
  <c r="I162" i="13"/>
  <c r="I145" i="13" s="1"/>
  <c r="K162" i="13"/>
  <c r="O162" i="13"/>
  <c r="Q162" i="13"/>
  <c r="Q145" i="13" s="1"/>
  <c r="V162" i="13"/>
  <c r="G163" i="13"/>
  <c r="I163" i="13"/>
  <c r="K163" i="13"/>
  <c r="M163" i="13"/>
  <c r="O163" i="13"/>
  <c r="Q163" i="13"/>
  <c r="V163" i="13"/>
  <c r="G164" i="13"/>
  <c r="I164" i="13"/>
  <c r="K164" i="13"/>
  <c r="M164" i="13"/>
  <c r="O164" i="13"/>
  <c r="Q164" i="13"/>
  <c r="V164" i="13"/>
  <c r="G174" i="13"/>
  <c r="M174" i="13" s="1"/>
  <c r="I174" i="13"/>
  <c r="K174" i="13"/>
  <c r="O174" i="13"/>
  <c r="Q174" i="13"/>
  <c r="V174" i="13"/>
  <c r="G175" i="13"/>
  <c r="M175" i="13" s="1"/>
  <c r="I175" i="13"/>
  <c r="K175" i="13"/>
  <c r="O175" i="13"/>
  <c r="Q175" i="13"/>
  <c r="V175" i="13"/>
  <c r="G181" i="13"/>
  <c r="I181" i="13"/>
  <c r="K181" i="13"/>
  <c r="M181" i="13"/>
  <c r="O181" i="13"/>
  <c r="Q181" i="13"/>
  <c r="V181" i="13"/>
  <c r="G186" i="13"/>
  <c r="I186" i="13"/>
  <c r="K186" i="13"/>
  <c r="M186" i="13"/>
  <c r="O186" i="13"/>
  <c r="Q186" i="13"/>
  <c r="V186" i="13"/>
  <c r="G191" i="13"/>
  <c r="M191" i="13" s="1"/>
  <c r="I191" i="13"/>
  <c r="K191" i="13"/>
  <c r="O191" i="13"/>
  <c r="Q191" i="13"/>
  <c r="V191" i="13"/>
  <c r="G192" i="13"/>
  <c r="M192" i="13" s="1"/>
  <c r="I192" i="13"/>
  <c r="K192" i="13"/>
  <c r="O192" i="13"/>
  <c r="Q192" i="13"/>
  <c r="V192" i="13"/>
  <c r="G198" i="13"/>
  <c r="I198" i="13"/>
  <c r="K198" i="13"/>
  <c r="M198" i="13"/>
  <c r="O198" i="13"/>
  <c r="Q198" i="13"/>
  <c r="V198" i="13"/>
  <c r="G204" i="13"/>
  <c r="I204" i="13"/>
  <c r="K204" i="13"/>
  <c r="M204" i="13"/>
  <c r="O204" i="13"/>
  <c r="Q204" i="13"/>
  <c r="V204" i="13"/>
  <c r="G210" i="13"/>
  <c r="M210" i="13" s="1"/>
  <c r="I210" i="13"/>
  <c r="K210" i="13"/>
  <c r="O210" i="13"/>
  <c r="Q210" i="13"/>
  <c r="V210" i="13"/>
  <c r="G217" i="13"/>
  <c r="I217" i="13"/>
  <c r="K217" i="13"/>
  <c r="K216" i="13" s="1"/>
  <c r="M217" i="13"/>
  <c r="O217" i="13"/>
  <c r="Q217" i="13"/>
  <c r="V217" i="13"/>
  <c r="V216" i="13" s="1"/>
  <c r="G218" i="13"/>
  <c r="I218" i="13"/>
  <c r="K218" i="13"/>
  <c r="M218" i="13"/>
  <c r="O218" i="13"/>
  <c r="Q218" i="13"/>
  <c r="V218" i="13"/>
  <c r="G221" i="13"/>
  <c r="G216" i="13" s="1"/>
  <c r="I221" i="13"/>
  <c r="K221" i="13"/>
  <c r="O221" i="13"/>
  <c r="O216" i="13" s="1"/>
  <c r="Q221" i="13"/>
  <c r="V221" i="13"/>
  <c r="G222" i="13"/>
  <c r="M222" i="13" s="1"/>
  <c r="I222" i="13"/>
  <c r="I216" i="13" s="1"/>
  <c r="K222" i="13"/>
  <c r="O222" i="13"/>
  <c r="Q222" i="13"/>
  <c r="Q216" i="13" s="1"/>
  <c r="V222" i="13"/>
  <c r="G223" i="13"/>
  <c r="I223" i="13"/>
  <c r="K223" i="13"/>
  <c r="M223" i="13"/>
  <c r="O223" i="13"/>
  <c r="Q223" i="13"/>
  <c r="V223" i="13"/>
  <c r="G224" i="13"/>
  <c r="I224" i="13"/>
  <c r="K224" i="13"/>
  <c r="M224" i="13"/>
  <c r="O224" i="13"/>
  <c r="Q224" i="13"/>
  <c r="V224" i="13"/>
  <c r="G225" i="13"/>
  <c r="M225" i="13" s="1"/>
  <c r="I225" i="13"/>
  <c r="K225" i="13"/>
  <c r="O225" i="13"/>
  <c r="Q225" i="13"/>
  <c r="V225" i="13"/>
  <c r="G226" i="13"/>
  <c r="M226" i="13" s="1"/>
  <c r="I226" i="13"/>
  <c r="K226" i="13"/>
  <c r="O226" i="13"/>
  <c r="Q226" i="13"/>
  <c r="V226" i="13"/>
  <c r="G227" i="13"/>
  <c r="I227" i="13"/>
  <c r="K227" i="13"/>
  <c r="M227" i="13"/>
  <c r="O227" i="13"/>
  <c r="Q227" i="13"/>
  <c r="V227" i="13"/>
  <c r="G228" i="13"/>
  <c r="I228" i="13"/>
  <c r="K228" i="13"/>
  <c r="M228" i="13"/>
  <c r="O228" i="13"/>
  <c r="Q228" i="13"/>
  <c r="V228" i="13"/>
  <c r="G229" i="13"/>
  <c r="O229" i="13"/>
  <c r="G230" i="13"/>
  <c r="M230" i="13" s="1"/>
  <c r="M229" i="13" s="1"/>
  <c r="I230" i="13"/>
  <c r="I229" i="13" s="1"/>
  <c r="K230" i="13"/>
  <c r="K229" i="13" s="1"/>
  <c r="O230" i="13"/>
  <c r="Q230" i="13"/>
  <c r="Q229" i="13" s="1"/>
  <c r="V230" i="13"/>
  <c r="V229" i="13" s="1"/>
  <c r="G231" i="13"/>
  <c r="I231" i="13"/>
  <c r="K231" i="13"/>
  <c r="M231" i="13"/>
  <c r="O231" i="13"/>
  <c r="Q231" i="13"/>
  <c r="V231" i="13"/>
  <c r="G237" i="13"/>
  <c r="I237" i="13"/>
  <c r="K237" i="13"/>
  <c r="M237" i="13"/>
  <c r="O237" i="13"/>
  <c r="Q237" i="13"/>
  <c r="V237" i="13"/>
  <c r="G238" i="13"/>
  <c r="O238" i="13"/>
  <c r="G239" i="13"/>
  <c r="M239" i="13" s="1"/>
  <c r="M238" i="13" s="1"/>
  <c r="I239" i="13"/>
  <c r="I238" i="13" s="1"/>
  <c r="K239" i="13"/>
  <c r="K238" i="13" s="1"/>
  <c r="O239" i="13"/>
  <c r="Q239" i="13"/>
  <c r="Q238" i="13" s="1"/>
  <c r="V239" i="13"/>
  <c r="V238" i="13" s="1"/>
  <c r="G240" i="13"/>
  <c r="K240" i="13"/>
  <c r="O240" i="13"/>
  <c r="V240" i="13"/>
  <c r="G241" i="13"/>
  <c r="I241" i="13"/>
  <c r="I240" i="13" s="1"/>
  <c r="K241" i="13"/>
  <c r="M241" i="13"/>
  <c r="M240" i="13" s="1"/>
  <c r="O241" i="13"/>
  <c r="Q241" i="13"/>
  <c r="Q240" i="13" s="1"/>
  <c r="V241" i="13"/>
  <c r="G243" i="13"/>
  <c r="I243" i="13"/>
  <c r="I242" i="13" s="1"/>
  <c r="K243" i="13"/>
  <c r="M243" i="13"/>
  <c r="O243" i="13"/>
  <c r="Q243" i="13"/>
  <c r="Q242" i="13" s="1"/>
  <c r="V243" i="13"/>
  <c r="G244" i="13"/>
  <c r="M244" i="13" s="1"/>
  <c r="I244" i="13"/>
  <c r="K244" i="13"/>
  <c r="K242" i="13" s="1"/>
  <c r="O244" i="13"/>
  <c r="Q244" i="13"/>
  <c r="V244" i="13"/>
  <c r="V242" i="13" s="1"/>
  <c r="G245" i="13"/>
  <c r="I245" i="13"/>
  <c r="K245" i="13"/>
  <c r="M245" i="13"/>
  <c r="O245" i="13"/>
  <c r="Q245" i="13"/>
  <c r="V245" i="13"/>
  <c r="G246" i="13"/>
  <c r="G242" i="13" s="1"/>
  <c r="I246" i="13"/>
  <c r="K246" i="13"/>
  <c r="O246" i="13"/>
  <c r="O242" i="13" s="1"/>
  <c r="Q246" i="13"/>
  <c r="V246" i="13"/>
  <c r="G247" i="13"/>
  <c r="I247" i="13"/>
  <c r="K247" i="13"/>
  <c r="M247" i="13"/>
  <c r="O247" i="13"/>
  <c r="Q247" i="13"/>
  <c r="V247" i="13"/>
  <c r="G248" i="13"/>
  <c r="M248" i="13" s="1"/>
  <c r="I248" i="13"/>
  <c r="K248" i="13"/>
  <c r="O248" i="13"/>
  <c r="Q248" i="13"/>
  <c r="V248" i="13"/>
  <c r="G249" i="13"/>
  <c r="I249" i="13"/>
  <c r="K249" i="13"/>
  <c r="M249" i="13"/>
  <c r="O249" i="13"/>
  <c r="Q249" i="13"/>
  <c r="V249" i="13"/>
  <c r="G250" i="13"/>
  <c r="M250" i="13" s="1"/>
  <c r="I250" i="13"/>
  <c r="K250" i="13"/>
  <c r="O250" i="13"/>
  <c r="Q250" i="13"/>
  <c r="V250" i="13"/>
  <c r="G252" i="13"/>
  <c r="M252" i="13" s="1"/>
  <c r="I252" i="13"/>
  <c r="K252" i="13"/>
  <c r="K251" i="13" s="1"/>
  <c r="O252" i="13"/>
  <c r="Q252" i="13"/>
  <c r="V252" i="13"/>
  <c r="V251" i="13" s="1"/>
  <c r="G257" i="13"/>
  <c r="I257" i="13"/>
  <c r="K257" i="13"/>
  <c r="M257" i="13"/>
  <c r="O257" i="13"/>
  <c r="Q257" i="13"/>
  <c r="V257" i="13"/>
  <c r="G262" i="13"/>
  <c r="G251" i="13" s="1"/>
  <c r="I262" i="13"/>
  <c r="K262" i="13"/>
  <c r="O262" i="13"/>
  <c r="O251" i="13" s="1"/>
  <c r="Q262" i="13"/>
  <c r="V262" i="13"/>
  <c r="G274" i="13"/>
  <c r="M274" i="13" s="1"/>
  <c r="I274" i="13"/>
  <c r="I251" i="13" s="1"/>
  <c r="K274" i="13"/>
  <c r="O274" i="13"/>
  <c r="Q274" i="13"/>
  <c r="Q251" i="13" s="1"/>
  <c r="V274" i="13"/>
  <c r="G276" i="13"/>
  <c r="I276" i="13"/>
  <c r="I275" i="13" s="1"/>
  <c r="K276" i="13"/>
  <c r="M276" i="13"/>
  <c r="O276" i="13"/>
  <c r="Q276" i="13"/>
  <c r="Q275" i="13" s="1"/>
  <c r="V276" i="13"/>
  <c r="G283" i="13"/>
  <c r="G275" i="13" s="1"/>
  <c r="I283" i="13"/>
  <c r="K283" i="13"/>
  <c r="O283" i="13"/>
  <c r="O275" i="13" s="1"/>
  <c r="Q283" i="13"/>
  <c r="V283" i="13"/>
  <c r="G286" i="13"/>
  <c r="I286" i="13"/>
  <c r="K286" i="13"/>
  <c r="M286" i="13"/>
  <c r="O286" i="13"/>
  <c r="Q286" i="13"/>
  <c r="V286" i="13"/>
  <c r="G294" i="13"/>
  <c r="M294" i="13" s="1"/>
  <c r="I294" i="13"/>
  <c r="K294" i="13"/>
  <c r="K275" i="13" s="1"/>
  <c r="O294" i="13"/>
  <c r="Q294" i="13"/>
  <c r="V294" i="13"/>
  <c r="V275" i="13" s="1"/>
  <c r="G297" i="13"/>
  <c r="I297" i="13"/>
  <c r="K297" i="13"/>
  <c r="M297" i="13"/>
  <c r="O297" i="13"/>
  <c r="Q297" i="13"/>
  <c r="V297" i="13"/>
  <c r="G299" i="13"/>
  <c r="I299" i="13"/>
  <c r="I298" i="13" s="1"/>
  <c r="K299" i="13"/>
  <c r="M299" i="13"/>
  <c r="O299" i="13"/>
  <c r="Q299" i="13"/>
  <c r="Q298" i="13" s="1"/>
  <c r="V299" i="13"/>
  <c r="G304" i="13"/>
  <c r="M304" i="13" s="1"/>
  <c r="I304" i="13"/>
  <c r="K304" i="13"/>
  <c r="K298" i="13" s="1"/>
  <c r="O304" i="13"/>
  <c r="Q304" i="13"/>
  <c r="V304" i="13"/>
  <c r="V298" i="13" s="1"/>
  <c r="G309" i="13"/>
  <c r="I309" i="13"/>
  <c r="K309" i="13"/>
  <c r="M309" i="13"/>
  <c r="O309" i="13"/>
  <c r="Q309" i="13"/>
  <c r="V309" i="13"/>
  <c r="G317" i="13"/>
  <c r="G298" i="13" s="1"/>
  <c r="I317" i="13"/>
  <c r="K317" i="13"/>
  <c r="O317" i="13"/>
  <c r="O298" i="13" s="1"/>
  <c r="Q317" i="13"/>
  <c r="V317" i="13"/>
  <c r="G322" i="13"/>
  <c r="I322" i="13"/>
  <c r="K322" i="13"/>
  <c r="M322" i="13"/>
  <c r="O322" i="13"/>
  <c r="Q322" i="13"/>
  <c r="V322" i="13"/>
  <c r="G328" i="13"/>
  <c r="M328" i="13" s="1"/>
  <c r="I328" i="13"/>
  <c r="K328" i="13"/>
  <c r="O328" i="13"/>
  <c r="Q328" i="13"/>
  <c r="V328" i="13"/>
  <c r="G333" i="13"/>
  <c r="I333" i="13"/>
  <c r="K333" i="13"/>
  <c r="M333" i="13"/>
  <c r="O333" i="13"/>
  <c r="Q333" i="13"/>
  <c r="V333" i="13"/>
  <c r="G339" i="13"/>
  <c r="M339" i="13" s="1"/>
  <c r="I339" i="13"/>
  <c r="K339" i="13"/>
  <c r="O339" i="13"/>
  <c r="Q339" i="13"/>
  <c r="V339" i="13"/>
  <c r="G341" i="13"/>
  <c r="M341" i="13" s="1"/>
  <c r="I341" i="13"/>
  <c r="K341" i="13"/>
  <c r="K340" i="13" s="1"/>
  <c r="O341" i="13"/>
  <c r="O340" i="13" s="1"/>
  <c r="Q341" i="13"/>
  <c r="V341" i="13"/>
  <c r="V340" i="13" s="1"/>
  <c r="G342" i="13"/>
  <c r="I342" i="13"/>
  <c r="K342" i="13"/>
  <c r="M342" i="13"/>
  <c r="O342" i="13"/>
  <c r="Q342" i="13"/>
  <c r="V342" i="13"/>
  <c r="G343" i="13"/>
  <c r="M343" i="13" s="1"/>
  <c r="I343" i="13"/>
  <c r="K343" i="13"/>
  <c r="O343" i="13"/>
  <c r="Q343" i="13"/>
  <c r="V343" i="13"/>
  <c r="G344" i="13"/>
  <c r="M344" i="13" s="1"/>
  <c r="I344" i="13"/>
  <c r="I340" i="13" s="1"/>
  <c r="K344" i="13"/>
  <c r="O344" i="13"/>
  <c r="Q344" i="13"/>
  <c r="Q340" i="13" s="1"/>
  <c r="V344" i="13"/>
  <c r="G346" i="13"/>
  <c r="I346" i="13"/>
  <c r="I345" i="13" s="1"/>
  <c r="K346" i="13"/>
  <c r="M346" i="13"/>
  <c r="O346" i="13"/>
  <c r="Q346" i="13"/>
  <c r="Q345" i="13" s="1"/>
  <c r="V346" i="13"/>
  <c r="G347" i="13"/>
  <c r="G345" i="13" s="1"/>
  <c r="I347" i="13"/>
  <c r="K347" i="13"/>
  <c r="O347" i="13"/>
  <c r="O345" i="13" s="1"/>
  <c r="Q347" i="13"/>
  <c r="V347" i="13"/>
  <c r="G348" i="13"/>
  <c r="I348" i="13"/>
  <c r="K348" i="13"/>
  <c r="M348" i="13"/>
  <c r="O348" i="13"/>
  <c r="Q348" i="13"/>
  <c r="V348" i="13"/>
  <c r="G349" i="13"/>
  <c r="M349" i="13" s="1"/>
  <c r="I349" i="13"/>
  <c r="K349" i="13"/>
  <c r="K345" i="13" s="1"/>
  <c r="O349" i="13"/>
  <c r="Q349" i="13"/>
  <c r="V349" i="13"/>
  <c r="V345" i="13" s="1"/>
  <c r="G351" i="13"/>
  <c r="G350" i="13" s="1"/>
  <c r="I351" i="13"/>
  <c r="K351" i="13"/>
  <c r="K350" i="13" s="1"/>
  <c r="O351" i="13"/>
  <c r="O350" i="13" s="1"/>
  <c r="Q351" i="13"/>
  <c r="V351" i="13"/>
  <c r="V350" i="13" s="1"/>
  <c r="G352" i="13"/>
  <c r="I352" i="13"/>
  <c r="I350" i="13" s="1"/>
  <c r="K352" i="13"/>
  <c r="M352" i="13"/>
  <c r="O352" i="13"/>
  <c r="Q352" i="13"/>
  <c r="Q350" i="13" s="1"/>
  <c r="V352" i="13"/>
  <c r="G353" i="13"/>
  <c r="M353" i="13" s="1"/>
  <c r="I353" i="13"/>
  <c r="K353" i="13"/>
  <c r="O353" i="13"/>
  <c r="Q353" i="13"/>
  <c r="V353" i="13"/>
  <c r="G354" i="13"/>
  <c r="I354" i="13"/>
  <c r="K354" i="13"/>
  <c r="M354" i="13"/>
  <c r="O354" i="13"/>
  <c r="Q354" i="13"/>
  <c r="V354" i="13"/>
  <c r="G355" i="13"/>
  <c r="M355" i="13" s="1"/>
  <c r="I355" i="13"/>
  <c r="K355" i="13"/>
  <c r="O355" i="13"/>
  <c r="Q355" i="13"/>
  <c r="V355" i="13"/>
  <c r="G356" i="13"/>
  <c r="I356" i="13"/>
  <c r="K356" i="13"/>
  <c r="M356" i="13"/>
  <c r="O356" i="13"/>
  <c r="Q356" i="13"/>
  <c r="V356" i="13"/>
  <c r="G357" i="13"/>
  <c r="M357" i="13" s="1"/>
  <c r="I357" i="13"/>
  <c r="K357" i="13"/>
  <c r="O357" i="13"/>
  <c r="Q357" i="13"/>
  <c r="V357" i="13"/>
  <c r="G358" i="13"/>
  <c r="I358" i="13"/>
  <c r="K358" i="13"/>
  <c r="M358" i="13"/>
  <c r="O358" i="13"/>
  <c r="Q358" i="13"/>
  <c r="V358" i="13"/>
  <c r="G359" i="13"/>
  <c r="M359" i="13" s="1"/>
  <c r="I359" i="13"/>
  <c r="K359" i="13"/>
  <c r="O359" i="13"/>
  <c r="Q359" i="13"/>
  <c r="V359" i="13"/>
  <c r="G360" i="13"/>
  <c r="I360" i="13"/>
  <c r="K360" i="13"/>
  <c r="M360" i="13"/>
  <c r="O360" i="13"/>
  <c r="Q360" i="13"/>
  <c r="V360" i="13"/>
  <c r="G361" i="13"/>
  <c r="M361" i="13" s="1"/>
  <c r="I361" i="13"/>
  <c r="K361" i="13"/>
  <c r="O361" i="13"/>
  <c r="Q361" i="13"/>
  <c r="V361" i="13"/>
  <c r="G362" i="13"/>
  <c r="I362" i="13"/>
  <c r="K362" i="13"/>
  <c r="M362" i="13"/>
  <c r="O362" i="13"/>
  <c r="Q362" i="13"/>
  <c r="V362" i="13"/>
  <c r="G363" i="13"/>
  <c r="M363" i="13" s="1"/>
  <c r="I363" i="13"/>
  <c r="K363" i="13"/>
  <c r="O363" i="13"/>
  <c r="Q363" i="13"/>
  <c r="V363" i="13"/>
  <c r="G364" i="13"/>
  <c r="I364" i="13"/>
  <c r="K364" i="13"/>
  <c r="M364" i="13"/>
  <c r="O364" i="13"/>
  <c r="Q364" i="13"/>
  <c r="V364" i="13"/>
  <c r="G365" i="13"/>
  <c r="M365" i="13" s="1"/>
  <c r="I365" i="13"/>
  <c r="K365" i="13"/>
  <c r="O365" i="13"/>
  <c r="Q365" i="13"/>
  <c r="V365" i="13"/>
  <c r="G366" i="13"/>
  <c r="I366" i="13"/>
  <c r="K366" i="13"/>
  <c r="M366" i="13"/>
  <c r="O366" i="13"/>
  <c r="Q366" i="13"/>
  <c r="V366" i="13"/>
  <c r="G367" i="13"/>
  <c r="M367" i="13" s="1"/>
  <c r="I367" i="13"/>
  <c r="K367" i="13"/>
  <c r="O367" i="13"/>
  <c r="Q367" i="13"/>
  <c r="V367" i="13"/>
  <c r="G368" i="13"/>
  <c r="I368" i="13"/>
  <c r="K368" i="13"/>
  <c r="M368" i="13"/>
  <c r="O368" i="13"/>
  <c r="Q368" i="13"/>
  <c r="V368" i="13"/>
  <c r="G369" i="13"/>
  <c r="M369" i="13" s="1"/>
  <c r="I369" i="13"/>
  <c r="K369" i="13"/>
  <c r="O369" i="13"/>
  <c r="Q369" i="13"/>
  <c r="V369" i="13"/>
  <c r="G370" i="13"/>
  <c r="I370" i="13"/>
  <c r="K370" i="13"/>
  <c r="M370" i="13"/>
  <c r="O370" i="13"/>
  <c r="Q370" i="13"/>
  <c r="V370" i="13"/>
  <c r="G371" i="13"/>
  <c r="M371" i="13" s="1"/>
  <c r="I371" i="13"/>
  <c r="K371" i="13"/>
  <c r="O371" i="13"/>
  <c r="Q371" i="13"/>
  <c r="V371" i="13"/>
  <c r="G372" i="13"/>
  <c r="I372" i="13"/>
  <c r="K372" i="13"/>
  <c r="M372" i="13"/>
  <c r="O372" i="13"/>
  <c r="Q372" i="13"/>
  <c r="V372" i="13"/>
  <c r="G373" i="13"/>
  <c r="M373" i="13" s="1"/>
  <c r="I373" i="13"/>
  <c r="K373" i="13"/>
  <c r="O373" i="13"/>
  <c r="Q373" i="13"/>
  <c r="V373" i="13"/>
  <c r="G374" i="13"/>
  <c r="I374" i="13"/>
  <c r="K374" i="13"/>
  <c r="M374" i="13"/>
  <c r="O374" i="13"/>
  <c r="Q374" i="13"/>
  <c r="V374" i="13"/>
  <c r="G375" i="13"/>
  <c r="M375" i="13" s="1"/>
  <c r="I375" i="13"/>
  <c r="K375" i="13"/>
  <c r="O375" i="13"/>
  <c r="Q375" i="13"/>
  <c r="V375" i="13"/>
  <c r="G377" i="13"/>
  <c r="M377" i="13" s="1"/>
  <c r="M376" i="13" s="1"/>
  <c r="I377" i="13"/>
  <c r="K377" i="13"/>
  <c r="K376" i="13" s="1"/>
  <c r="O377" i="13"/>
  <c r="O376" i="13" s="1"/>
  <c r="Q377" i="13"/>
  <c r="V377" i="13"/>
  <c r="V376" i="13" s="1"/>
  <c r="G383" i="13"/>
  <c r="I383" i="13"/>
  <c r="K383" i="13"/>
  <c r="M383" i="13"/>
  <c r="O383" i="13"/>
  <c r="Q383" i="13"/>
  <c r="V383" i="13"/>
  <c r="G388" i="13"/>
  <c r="M388" i="13" s="1"/>
  <c r="I388" i="13"/>
  <c r="K388" i="13"/>
  <c r="O388" i="13"/>
  <c r="Q388" i="13"/>
  <c r="V388" i="13"/>
  <c r="G389" i="13"/>
  <c r="I389" i="13"/>
  <c r="I376" i="13" s="1"/>
  <c r="K389" i="13"/>
  <c r="M389" i="13"/>
  <c r="O389" i="13"/>
  <c r="Q389" i="13"/>
  <c r="Q376" i="13" s="1"/>
  <c r="V389" i="13"/>
  <c r="G395" i="13"/>
  <c r="M395" i="13" s="1"/>
  <c r="I395" i="13"/>
  <c r="K395" i="13"/>
  <c r="O395" i="13"/>
  <c r="Q395" i="13"/>
  <c r="V395" i="13"/>
  <c r="G401" i="13"/>
  <c r="I401" i="13"/>
  <c r="K401" i="13"/>
  <c r="M401" i="13"/>
  <c r="O401" i="13"/>
  <c r="Q401" i="13"/>
  <c r="V401" i="13"/>
  <c r="G403" i="13"/>
  <c r="I403" i="13"/>
  <c r="I402" i="13" s="1"/>
  <c r="K403" i="13"/>
  <c r="M403" i="13"/>
  <c r="O403" i="13"/>
  <c r="Q403" i="13"/>
  <c r="Q402" i="13" s="1"/>
  <c r="V403" i="13"/>
  <c r="G408" i="13"/>
  <c r="M408" i="13" s="1"/>
  <c r="I408" i="13"/>
  <c r="K408" i="13"/>
  <c r="K402" i="13" s="1"/>
  <c r="O408" i="13"/>
  <c r="Q408" i="13"/>
  <c r="V408" i="13"/>
  <c r="V402" i="13" s="1"/>
  <c r="G413" i="13"/>
  <c r="I413" i="13"/>
  <c r="K413" i="13"/>
  <c r="M413" i="13"/>
  <c r="O413" i="13"/>
  <c r="Q413" i="13"/>
  <c r="V413" i="13"/>
  <c r="G418" i="13"/>
  <c r="G402" i="13" s="1"/>
  <c r="I418" i="13"/>
  <c r="K418" i="13"/>
  <c r="O418" i="13"/>
  <c r="O402" i="13" s="1"/>
  <c r="Q418" i="13"/>
  <c r="V418" i="13"/>
  <c r="G420" i="13"/>
  <c r="M420" i="13" s="1"/>
  <c r="I420" i="13"/>
  <c r="K420" i="13"/>
  <c r="K419" i="13" s="1"/>
  <c r="O420" i="13"/>
  <c r="O419" i="13" s="1"/>
  <c r="Q420" i="13"/>
  <c r="V420" i="13"/>
  <c r="V419" i="13" s="1"/>
  <c r="G425" i="13"/>
  <c r="I425" i="13"/>
  <c r="K425" i="13"/>
  <c r="M425" i="13"/>
  <c r="O425" i="13"/>
  <c r="Q425" i="13"/>
  <c r="V425" i="13"/>
  <c r="G430" i="13"/>
  <c r="M430" i="13" s="1"/>
  <c r="I430" i="13"/>
  <c r="K430" i="13"/>
  <c r="O430" i="13"/>
  <c r="Q430" i="13"/>
  <c r="V430" i="13"/>
  <c r="G439" i="13"/>
  <c r="I439" i="13"/>
  <c r="I419" i="13" s="1"/>
  <c r="K439" i="13"/>
  <c r="M439" i="13"/>
  <c r="O439" i="13"/>
  <c r="Q439" i="13"/>
  <c r="Q419" i="13" s="1"/>
  <c r="V439" i="13"/>
  <c r="AE444" i="13"/>
  <c r="AF444" i="13"/>
  <c r="G209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5" i="12"/>
  <c r="I15" i="12"/>
  <c r="I14" i="12" s="1"/>
  <c r="K15" i="12"/>
  <c r="M15" i="12"/>
  <c r="O15" i="12"/>
  <c r="Q15" i="12"/>
  <c r="Q14" i="12" s="1"/>
  <c r="V15" i="12"/>
  <c r="G23" i="12"/>
  <c r="G14" i="12" s="1"/>
  <c r="I23" i="12"/>
  <c r="K23" i="12"/>
  <c r="K14" i="12" s="1"/>
  <c r="O23" i="12"/>
  <c r="O14" i="12" s="1"/>
  <c r="Q23" i="12"/>
  <c r="V23" i="12"/>
  <c r="G28" i="12"/>
  <c r="I28" i="12"/>
  <c r="K28" i="12"/>
  <c r="M28" i="12"/>
  <c r="O28" i="12"/>
  <c r="Q28" i="12"/>
  <c r="V28" i="12"/>
  <c r="G36" i="12"/>
  <c r="M36" i="12" s="1"/>
  <c r="I36" i="12"/>
  <c r="K36" i="12"/>
  <c r="O36" i="12"/>
  <c r="Q36" i="12"/>
  <c r="V36" i="12"/>
  <c r="V14" i="12" s="1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8" i="12"/>
  <c r="M48" i="12" s="1"/>
  <c r="I48" i="12"/>
  <c r="K48" i="12"/>
  <c r="O48" i="12"/>
  <c r="Q48" i="12"/>
  <c r="V48" i="12"/>
  <c r="G53" i="12"/>
  <c r="I53" i="12"/>
  <c r="K53" i="12"/>
  <c r="M53" i="12"/>
  <c r="O53" i="12"/>
  <c r="Q53" i="12"/>
  <c r="V53" i="12"/>
  <c r="G58" i="12"/>
  <c r="M58" i="12" s="1"/>
  <c r="I58" i="12"/>
  <c r="K58" i="12"/>
  <c r="O58" i="12"/>
  <c r="Q58" i="12"/>
  <c r="V58" i="12"/>
  <c r="G65" i="12"/>
  <c r="I65" i="12"/>
  <c r="K65" i="12"/>
  <c r="M65" i="12"/>
  <c r="O65" i="12"/>
  <c r="Q65" i="12"/>
  <c r="V65" i="12"/>
  <c r="G70" i="12"/>
  <c r="M70" i="12" s="1"/>
  <c r="I70" i="12"/>
  <c r="K70" i="12"/>
  <c r="O70" i="12"/>
  <c r="Q70" i="12"/>
  <c r="V70" i="12"/>
  <c r="G75" i="12"/>
  <c r="I75" i="12"/>
  <c r="K75" i="12"/>
  <c r="M75" i="12"/>
  <c r="O75" i="12"/>
  <c r="Q75" i="12"/>
  <c r="V75" i="12"/>
  <c r="G80" i="12"/>
  <c r="M80" i="12" s="1"/>
  <c r="I80" i="12"/>
  <c r="K80" i="12"/>
  <c r="O80" i="12"/>
  <c r="Q80" i="12"/>
  <c r="V80" i="12"/>
  <c r="G85" i="12"/>
  <c r="I85" i="12"/>
  <c r="K85" i="12"/>
  <c r="M85" i="12"/>
  <c r="O85" i="12"/>
  <c r="Q85" i="12"/>
  <c r="V85" i="12"/>
  <c r="G90" i="12"/>
  <c r="M90" i="12" s="1"/>
  <c r="I90" i="12"/>
  <c r="K90" i="12"/>
  <c r="O90" i="12"/>
  <c r="Q90" i="12"/>
  <c r="V90" i="12"/>
  <c r="G95" i="12"/>
  <c r="I95" i="12"/>
  <c r="K95" i="12"/>
  <c r="M95" i="12"/>
  <c r="O95" i="12"/>
  <c r="Q95" i="12"/>
  <c r="V95" i="12"/>
  <c r="G100" i="12"/>
  <c r="M100" i="12" s="1"/>
  <c r="I100" i="12"/>
  <c r="K100" i="12"/>
  <c r="O100" i="12"/>
  <c r="Q100" i="12"/>
  <c r="V100" i="12"/>
  <c r="G105" i="12"/>
  <c r="I105" i="12"/>
  <c r="K105" i="12"/>
  <c r="M105" i="12"/>
  <c r="O105" i="12"/>
  <c r="Q105" i="12"/>
  <c r="V105" i="12"/>
  <c r="G110" i="12"/>
  <c r="M110" i="12" s="1"/>
  <c r="I110" i="12"/>
  <c r="K110" i="12"/>
  <c r="O110" i="12"/>
  <c r="Q110" i="12"/>
  <c r="V110" i="12"/>
  <c r="G118" i="12"/>
  <c r="G117" i="12" s="1"/>
  <c r="I118" i="12"/>
  <c r="I117" i="12" s="1"/>
  <c r="K118" i="12"/>
  <c r="K117" i="12" s="1"/>
  <c r="O118" i="12"/>
  <c r="O117" i="12" s="1"/>
  <c r="Q118" i="12"/>
  <c r="Q117" i="12" s="1"/>
  <c r="V118" i="12"/>
  <c r="V117" i="12" s="1"/>
  <c r="I119" i="12"/>
  <c r="Q119" i="12"/>
  <c r="G120" i="12"/>
  <c r="G119" i="12" s="1"/>
  <c r="I120" i="12"/>
  <c r="K120" i="12"/>
  <c r="K119" i="12" s="1"/>
  <c r="M120" i="12"/>
  <c r="M119" i="12" s="1"/>
  <c r="O120" i="12"/>
  <c r="O119" i="12" s="1"/>
  <c r="Q120" i="12"/>
  <c r="V120" i="12"/>
  <c r="V119" i="12" s="1"/>
  <c r="G125" i="12"/>
  <c r="O125" i="12"/>
  <c r="G126" i="12"/>
  <c r="M126" i="12" s="1"/>
  <c r="M125" i="12" s="1"/>
  <c r="I126" i="12"/>
  <c r="I125" i="12" s="1"/>
  <c r="K126" i="12"/>
  <c r="K125" i="12" s="1"/>
  <c r="O126" i="12"/>
  <c r="Q126" i="12"/>
  <c r="Q125" i="12" s="1"/>
  <c r="V126" i="12"/>
  <c r="V125" i="12" s="1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41" i="12"/>
  <c r="O141" i="12"/>
  <c r="G142" i="12"/>
  <c r="M142" i="12" s="1"/>
  <c r="M141" i="12" s="1"/>
  <c r="I142" i="12"/>
  <c r="I141" i="12" s="1"/>
  <c r="K142" i="12"/>
  <c r="K141" i="12" s="1"/>
  <c r="O142" i="12"/>
  <c r="Q142" i="12"/>
  <c r="Q141" i="12" s="1"/>
  <c r="V142" i="12"/>
  <c r="V141" i="12" s="1"/>
  <c r="G147" i="12"/>
  <c r="I147" i="12"/>
  <c r="K147" i="12"/>
  <c r="M147" i="12"/>
  <c r="O147" i="12"/>
  <c r="Q147" i="12"/>
  <c r="V147" i="12"/>
  <c r="K152" i="12"/>
  <c r="V152" i="12"/>
  <c r="G153" i="12"/>
  <c r="M153" i="12" s="1"/>
  <c r="M152" i="12" s="1"/>
  <c r="I153" i="12"/>
  <c r="I152" i="12" s="1"/>
  <c r="K153" i="12"/>
  <c r="O153" i="12"/>
  <c r="O152" i="12" s="1"/>
  <c r="Q153" i="12"/>
  <c r="Q152" i="12" s="1"/>
  <c r="V153" i="12"/>
  <c r="G158" i="12"/>
  <c r="I158" i="12"/>
  <c r="O158" i="12"/>
  <c r="Q158" i="12"/>
  <c r="G159" i="12"/>
  <c r="I159" i="12"/>
  <c r="K159" i="12"/>
  <c r="K158" i="12" s="1"/>
  <c r="M159" i="12"/>
  <c r="M158" i="12" s="1"/>
  <c r="O159" i="12"/>
  <c r="Q159" i="12"/>
  <c r="V159" i="12"/>
  <c r="V158" i="12" s="1"/>
  <c r="G164" i="12"/>
  <c r="I164" i="12"/>
  <c r="K164" i="12"/>
  <c r="M164" i="12"/>
  <c r="O164" i="12"/>
  <c r="Q164" i="12"/>
  <c r="V164" i="12"/>
  <c r="G170" i="12"/>
  <c r="M170" i="12" s="1"/>
  <c r="I170" i="12"/>
  <c r="I169" i="12" s="1"/>
  <c r="K170" i="12"/>
  <c r="K169" i="12" s="1"/>
  <c r="O170" i="12"/>
  <c r="Q170" i="12"/>
  <c r="Q169" i="12" s="1"/>
  <c r="V170" i="12"/>
  <c r="V169" i="12" s="1"/>
  <c r="G175" i="12"/>
  <c r="I175" i="12"/>
  <c r="K175" i="12"/>
  <c r="M175" i="12"/>
  <c r="O175" i="12"/>
  <c r="Q175" i="12"/>
  <c r="V175" i="12"/>
  <c r="G180" i="12"/>
  <c r="I180" i="12"/>
  <c r="K180" i="12"/>
  <c r="M180" i="12"/>
  <c r="O180" i="12"/>
  <c r="Q180" i="12"/>
  <c r="V180" i="12"/>
  <c r="G185" i="12"/>
  <c r="M185" i="12" s="1"/>
  <c r="I185" i="12"/>
  <c r="K185" i="12"/>
  <c r="O185" i="12"/>
  <c r="O169" i="12" s="1"/>
  <c r="Q185" i="12"/>
  <c r="V185" i="12"/>
  <c r="G190" i="12"/>
  <c r="M190" i="12" s="1"/>
  <c r="I190" i="12"/>
  <c r="K190" i="12"/>
  <c r="O190" i="12"/>
  <c r="Q190" i="12"/>
  <c r="V190" i="12"/>
  <c r="I191" i="12"/>
  <c r="K191" i="12"/>
  <c r="Q191" i="12"/>
  <c r="V191" i="12"/>
  <c r="G192" i="12"/>
  <c r="G191" i="12" s="1"/>
  <c r="I192" i="12"/>
  <c r="K192" i="12"/>
  <c r="M192" i="12"/>
  <c r="M191" i="12" s="1"/>
  <c r="O192" i="12"/>
  <c r="O191" i="12" s="1"/>
  <c r="Q192" i="12"/>
  <c r="V192" i="12"/>
  <c r="G193" i="12"/>
  <c r="O193" i="12"/>
  <c r="G194" i="12"/>
  <c r="M194" i="12" s="1"/>
  <c r="M193" i="12" s="1"/>
  <c r="I194" i="12"/>
  <c r="I193" i="12" s="1"/>
  <c r="K194" i="12"/>
  <c r="K193" i="12" s="1"/>
  <c r="O194" i="12"/>
  <c r="Q194" i="12"/>
  <c r="Q193" i="12" s="1"/>
  <c r="V194" i="12"/>
  <c r="V193" i="12" s="1"/>
  <c r="G200" i="12"/>
  <c r="I200" i="12"/>
  <c r="I199" i="12" s="1"/>
  <c r="K200" i="12"/>
  <c r="M200" i="12"/>
  <c r="O200" i="12"/>
  <c r="Q200" i="12"/>
  <c r="Q199" i="12" s="1"/>
  <c r="V200" i="12"/>
  <c r="G201" i="12"/>
  <c r="M201" i="12" s="1"/>
  <c r="I201" i="12"/>
  <c r="K201" i="12"/>
  <c r="O201" i="12"/>
  <c r="O199" i="12" s="1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K199" i="12" s="1"/>
  <c r="O203" i="12"/>
  <c r="Q203" i="12"/>
  <c r="V203" i="12"/>
  <c r="V199" i="12" s="1"/>
  <c r="G204" i="12"/>
  <c r="I204" i="12"/>
  <c r="K204" i="12"/>
  <c r="M204" i="12"/>
  <c r="O204" i="12"/>
  <c r="Q204" i="12"/>
  <c r="V204" i="12"/>
  <c r="G207" i="12"/>
  <c r="M207" i="12" s="1"/>
  <c r="I207" i="12"/>
  <c r="K207" i="12"/>
  <c r="O207" i="12"/>
  <c r="Q207" i="12"/>
  <c r="V207" i="12"/>
  <c r="AE209" i="12"/>
  <c r="AF209" i="12"/>
  <c r="I20" i="1"/>
  <c r="I19" i="1"/>
  <c r="I18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39" i="1"/>
  <c r="I39" i="1" s="1"/>
  <c r="I45" i="1" s="1"/>
  <c r="I17" i="1" l="1"/>
  <c r="I89" i="1"/>
  <c r="J88" i="1" s="1"/>
  <c r="J80" i="1"/>
  <c r="I16" i="1"/>
  <c r="I21" i="1" s="1"/>
  <c r="J62" i="1"/>
  <c r="J78" i="1"/>
  <c r="J54" i="1"/>
  <c r="J70" i="1"/>
  <c r="J86" i="1"/>
  <c r="J60" i="1"/>
  <c r="J68" i="1"/>
  <c r="J76" i="1"/>
  <c r="J84" i="1"/>
  <c r="J58" i="1"/>
  <c r="J66" i="1"/>
  <c r="J74" i="1"/>
  <c r="J82" i="1"/>
  <c r="J53" i="1"/>
  <c r="J57" i="1"/>
  <c r="J61" i="1"/>
  <c r="J65" i="1"/>
  <c r="J69" i="1"/>
  <c r="J73" i="1"/>
  <c r="J77" i="1"/>
  <c r="J81" i="1"/>
  <c r="J83" i="1"/>
  <c r="J87" i="1"/>
  <c r="J52" i="1"/>
  <c r="J55" i="1"/>
  <c r="J59" i="1"/>
  <c r="J63" i="1"/>
  <c r="J67" i="1"/>
  <c r="J71" i="1"/>
  <c r="J75" i="1"/>
  <c r="J79" i="1"/>
  <c r="J85" i="1"/>
  <c r="H40" i="1"/>
  <c r="I40" i="1" s="1"/>
  <c r="G28" i="1"/>
  <c r="H45" i="1"/>
  <c r="A23" i="1"/>
  <c r="A24" i="1" s="1"/>
  <c r="G24" i="1" s="1"/>
  <c r="A27" i="1" s="1"/>
  <c r="A29" i="1" s="1"/>
  <c r="G29" i="1" s="1"/>
  <c r="G27" i="1" s="1"/>
  <c r="M12" i="15"/>
  <c r="M8" i="15" s="1"/>
  <c r="AE23" i="15"/>
  <c r="M24" i="14"/>
  <c r="M12" i="14"/>
  <c r="M36" i="14"/>
  <c r="M35" i="14" s="1"/>
  <c r="M28" i="14"/>
  <c r="M27" i="14" s="1"/>
  <c r="M16" i="14"/>
  <c r="M340" i="13"/>
  <c r="M145" i="13"/>
  <c r="M419" i="13"/>
  <c r="G419" i="13"/>
  <c r="M418" i="13"/>
  <c r="M402" i="13" s="1"/>
  <c r="G376" i="13"/>
  <c r="M351" i="13"/>
  <c r="M350" i="13" s="1"/>
  <c r="M347" i="13"/>
  <c r="M345" i="13" s="1"/>
  <c r="G340" i="13"/>
  <c r="M317" i="13"/>
  <c r="M298" i="13" s="1"/>
  <c r="M283" i="13"/>
  <c r="M275" i="13" s="1"/>
  <c r="M262" i="13"/>
  <c r="M251" i="13" s="1"/>
  <c r="M246" i="13"/>
  <c r="M242" i="13" s="1"/>
  <c r="M221" i="13"/>
  <c r="M216" i="13" s="1"/>
  <c r="M112" i="13"/>
  <c r="M111" i="13" s="1"/>
  <c r="M69" i="13"/>
  <c r="M53" i="13" s="1"/>
  <c r="M28" i="13"/>
  <c r="M27" i="13" s="1"/>
  <c r="M199" i="12"/>
  <c r="M169" i="12"/>
  <c r="G199" i="12"/>
  <c r="M118" i="12"/>
  <c r="M117" i="12" s="1"/>
  <c r="M23" i="12"/>
  <c r="M14" i="12" s="1"/>
  <c r="G152" i="12"/>
  <c r="G169" i="12"/>
  <c r="J44" i="1"/>
  <c r="J40" i="1"/>
  <c r="J43" i="1"/>
  <c r="J39" i="1"/>
  <c r="J45" i="1" s="1"/>
  <c r="J41" i="1"/>
  <c r="J42" i="1"/>
  <c r="J28" i="1"/>
  <c r="J26" i="1"/>
  <c r="G38" i="1"/>
  <c r="F38" i="1"/>
  <c r="H32" i="1"/>
  <c r="J23" i="1"/>
  <c r="J24" i="1"/>
  <c r="J25" i="1"/>
  <c r="J27" i="1"/>
  <c r="E24" i="1"/>
  <c r="E26" i="1"/>
  <c r="J72" i="1" l="1"/>
  <c r="J64" i="1"/>
  <c r="J56" i="1"/>
  <c r="J8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Aigel Petr (9768)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Aigel Petr (9768)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Aigel Petr (9768)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Aigel Petr (9768)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<sst xmlns="http://schemas.openxmlformats.org/spreadsheetml/2006/main" count="2618" uniqueCount="877">
  <si>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</si>
  <si>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</si>
  <si>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</si>
  <si>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</si>
  <si>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</si>
  <si>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</si>
  <si>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</si>
  <si>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</si>
  <si>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</si>
  <si>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</si>
  <si>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</si>
  <si>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</si>
  <si>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</si>
  <si>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</si>
  <si>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</si>
  <si>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</si>
  <si>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</si>
  <si>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</si>
  <si>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</si>
  <si>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</si>
  <si>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</si>
  <si>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</si>
  <si>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</si>
  <si>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</si>
  <si>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</si>
  <si>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</si>
  <si>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</si>
  <si>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</si>
  <si>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</si>
  <si>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</si>
  <si>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</si>
  <si>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</si>
  <si>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</si>
  <si>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</si>
  <si>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</si>
  <si>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</si>
  <si>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</si>
  <si>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</si>
  <si>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</si>
  <si>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</si>
  <si>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</si>
  <si>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</si>
  <si>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</si>
  <si>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104_18</t>
  </si>
  <si>
    <t>Oprava parteru domu a navazujících prostor Masarykova 14</t>
  </si>
  <si>
    <t>Stavba</t>
  </si>
  <si>
    <t>104</t>
  </si>
  <si>
    <t>01.1</t>
  </si>
  <si>
    <t>Bourané konstrukce</t>
  </si>
  <si>
    <t>01.2</t>
  </si>
  <si>
    <t>Nové konstrukce</t>
  </si>
  <si>
    <t>02.1</t>
  </si>
  <si>
    <t>Elektroinstalace</t>
  </si>
  <si>
    <t>03</t>
  </si>
  <si>
    <t>Vedlejší rozpočtové náklady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</si>
  <si>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</si>
  <si>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</si>
  <si>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</si>
  <si>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</si>
  <si>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</si>
  <si>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</si>
  <si>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</si>
  <si>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</si>
  <si>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</si>
  <si>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 pozemní</t>
  </si>
  <si>
    <t>61</t>
  </si>
  <si>
    <t>Úpravy povrchů vnitřní</t>
  </si>
  <si>
    <t>62</t>
  </si>
  <si>
    <t>Úpravy povrchů vnější</t>
  </si>
  <si>
    <t>63</t>
  </si>
  <si>
    <t>Podlahy a podlahové konstrukce</t>
  </si>
  <si>
    <t>9</t>
  </si>
  <si>
    <t>Ostatní konstrukce a práce, bourání</t>
  </si>
  <si>
    <t>94</t>
  </si>
  <si>
    <t>Lešení a stavební výtahy</t>
  </si>
  <si>
    <t>95</t>
  </si>
  <si>
    <t>Dokončovací konstrukce na pozemních stavbách</t>
  </si>
  <si>
    <t>998</t>
  </si>
  <si>
    <t>Přesun hmot</t>
  </si>
  <si>
    <t>D1.1</t>
  </si>
  <si>
    <t>Nová rozvodnice společné spotřeby</t>
  </si>
  <si>
    <t>D1.2</t>
  </si>
  <si>
    <t>Úprava stávajíécí elektroměrové rozvodnice</t>
  </si>
  <si>
    <t>D2</t>
  </si>
  <si>
    <t>SVÍTIDLA</t>
  </si>
  <si>
    <t>D3.1</t>
  </si>
  <si>
    <t>Přístroje</t>
  </si>
  <si>
    <t>D3.2</t>
  </si>
  <si>
    <t>Úložný materiál</t>
  </si>
  <si>
    <t>D3.3</t>
  </si>
  <si>
    <t>Kabely a vodiče</t>
  </si>
  <si>
    <t>D4</t>
  </si>
  <si>
    <t>HZS</t>
  </si>
  <si>
    <t>D5</t>
  </si>
  <si>
    <t>ZEDNICKÉ PRÁCE</t>
  </si>
  <si>
    <t>Hodinové zúčtovací sazby</t>
  </si>
  <si>
    <t>OST</t>
  </si>
  <si>
    <t>Ostatní</t>
  </si>
  <si>
    <t>VRN</t>
  </si>
  <si>
    <t>711</t>
  </si>
  <si>
    <t>Izolace proti vodě</t>
  </si>
  <si>
    <t>713</t>
  </si>
  <si>
    <t>Izolace tepelné</t>
  </si>
  <si>
    <t>751</t>
  </si>
  <si>
    <t>Vzduchotechnika</t>
  </si>
  <si>
    <t>762</t>
  </si>
  <si>
    <t>Konstrukce tesařské</t>
  </si>
  <si>
    <t>763</t>
  </si>
  <si>
    <t>Dřevostavby</t>
  </si>
  <si>
    <t>Konstrukce suché výstavby</t>
  </si>
  <si>
    <t>764</t>
  </si>
  <si>
    <t>Konstrukce klempířské</t>
  </si>
  <si>
    <t>766</t>
  </si>
  <si>
    <t>Konstrukce truhlářské</t>
  </si>
  <si>
    <t>767</t>
  </si>
  <si>
    <t>Bourání konstrukcí</t>
  </si>
  <si>
    <t>Konstrukce zámečnické</t>
  </si>
  <si>
    <t>772</t>
  </si>
  <si>
    <t>Kamenné  dlažby</t>
  </si>
  <si>
    <t>775</t>
  </si>
  <si>
    <t>Podlahy skládané</t>
  </si>
  <si>
    <t>782</t>
  </si>
  <si>
    <t>Dokončovací práce - obklady z kamene</t>
  </si>
  <si>
    <t>784</t>
  </si>
  <si>
    <t>Malby</t>
  </si>
  <si>
    <t>787</t>
  </si>
  <si>
    <t>Dokončovací práce - zasklívání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</si>
  <si>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</si>
  <si>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</si>
  <si>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</si>
  <si>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</si>
  <si>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</si>
  <si>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</si>
  <si>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</si>
  <si>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</si>
  <si>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</si>
  <si>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</si>
  <si>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</si>
  <si>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</si>
  <si>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</si>
  <si>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</si>
  <si>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</si>
  <si>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</si>
  <si>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</si>
  <si>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</si>
  <si>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</si>
  <si>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</si>
  <si>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</si>
  <si>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</si>
  <si>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</si>
  <si>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</si>
  <si>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</si>
  <si>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</si>
  <si>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</si>
  <si>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</si>
  <si>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</si>
  <si>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</si>
  <si>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</si>
  <si>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1131061X1</t>
  </si>
  <si>
    <t>Rozebrání dlažeb a dílců vozovek a ploch s přemístěním hmot na deponii, s jakoukoliv výplní spár,, ručně z drobných kostek nebo odseků s ložem z kameniva</t>
  </si>
  <si>
    <t>m2</t>
  </si>
  <si>
    <t>Vlastní</t>
  </si>
  <si>
    <t>Indiv</t>
  </si>
  <si>
    <t>POL1_1</t>
  </si>
  <si>
    <t xml:space="preserve">dle PD: výkres schema dlážděných ploch, řezy, půdorys spodní úrovně: : </t>
  </si>
  <si>
    <t>VV</t>
  </si>
  <si>
    <t xml:space="preserve">Rozebrání žulových kostek ST07 (pl): : </t>
  </si>
  <si>
    <t xml:space="preserve">2,51: : </t>
  </si>
  <si>
    <t>2,51</t>
  </si>
  <si>
    <t>965024131R00</t>
  </si>
  <si>
    <t>Bourání kamenných podlah z desek plochy nad 1 m2</t>
  </si>
  <si>
    <t>RTS 19/ I</t>
  </si>
  <si>
    <t>RTS 18/ II</t>
  </si>
  <si>
    <t xml:space="preserve">dle PD: D.1.3.2: : </t>
  </si>
  <si>
    <t xml:space="preserve">Vybourání kamenné podlahy (pl): : </t>
  </si>
  <si>
    <t xml:space="preserve">D06: : </t>
  </si>
  <si>
    <t xml:space="preserve">2,2: : </t>
  </si>
  <si>
    <t xml:space="preserve">D14: : </t>
  </si>
  <si>
    <t xml:space="preserve">2,66: : </t>
  </si>
  <si>
    <t>4,86</t>
  </si>
  <si>
    <t>965042131R00</t>
  </si>
  <si>
    <t>Bourání mazanin betonových  tl. 10 cm, pl. 4 m2</t>
  </si>
  <si>
    <t>m3</t>
  </si>
  <si>
    <t xml:space="preserve">Vybourání nadbetonávky - D05 (obj): : </t>
  </si>
  <si>
    <t xml:space="preserve">0,22: : </t>
  </si>
  <si>
    <t>0,22</t>
  </si>
  <si>
    <t>965042231R00</t>
  </si>
  <si>
    <t>Bourání mazanin betonových tl. nad 10 cm, pl. 4 m2</t>
  </si>
  <si>
    <t xml:space="preserve">Vybourání podkladních vrstev (dl * š * v): : </t>
  </si>
  <si>
    <t xml:space="preserve">2,82*0,76*0,22: : </t>
  </si>
  <si>
    <t xml:space="preserve">0,7*4,66*0,22: : </t>
  </si>
  <si>
    <t>1,19</t>
  </si>
  <si>
    <t>965045111</t>
  </si>
  <si>
    <t>Bourání potěrů tl. do 50 mm cementových nebo pískocementových, plochy do 1 m2</t>
  </si>
  <si>
    <t>URS</t>
  </si>
  <si>
    <t xml:space="preserve">dle PD: půdorys haly, řezy, zámečnické výrobky: : </t>
  </si>
  <si>
    <t xml:space="preserve">Oprava napojovací spáry ST08- vybourání cementového potěru (dl * š): : </t>
  </si>
  <si>
    <t xml:space="preserve">1,5*0,23: : </t>
  </si>
  <si>
    <t>0,345</t>
  </si>
  <si>
    <t>965049111R00</t>
  </si>
  <si>
    <t>Příplatek, bourání mazanin se svař. síťí tl. 10 cm</t>
  </si>
  <si>
    <t>965049112R00</t>
  </si>
  <si>
    <t>Příplatek, bourání mazanin se svař.síťí nad 10 cm</t>
  </si>
  <si>
    <t>968062246R00</t>
  </si>
  <si>
    <t>Vybourání dřevěných rámů oken jednoduch. pl. 4 m2</t>
  </si>
  <si>
    <t xml:space="preserve">Vybourání okna - D07 (dl * v): : </t>
  </si>
  <si>
    <t xml:space="preserve">1,42*2,1: : </t>
  </si>
  <si>
    <t>2,982</t>
  </si>
  <si>
    <t>968072455R00</t>
  </si>
  <si>
    <t>Vybourání kovových dveřních zárubní pl. do 2 m2</t>
  </si>
  <si>
    <t xml:space="preserve">Vybourání vnitřních dveří - D04 (dl * v): : </t>
  </si>
  <si>
    <t xml:space="preserve">2,05*0,66: : </t>
  </si>
  <si>
    <t>1,353</t>
  </si>
  <si>
    <t>968072456R00</t>
  </si>
  <si>
    <t>Vybourání kovových dveřních zárubní pl. nad 2 m2</t>
  </si>
  <si>
    <t xml:space="preserve">Vybourání vstupních dveří - D02 (dl * v): : </t>
  </si>
  <si>
    <t xml:space="preserve">2,19*1,76: : </t>
  </si>
  <si>
    <t>3,854</t>
  </si>
  <si>
    <t>974032121R00</t>
  </si>
  <si>
    <t>Vysekání rýh zeď z dutých cihel 3 x 3 cm</t>
  </si>
  <si>
    <t>m</t>
  </si>
  <si>
    <t xml:space="preserve">dle PD: půdorysy, řezy, detaily prosklených výplní W/01, W/02 a W/03: : </t>
  </si>
  <si>
    <t xml:space="preserve">Vysekání rýh ve zděné zdi ST09 (dl): : </t>
  </si>
  <si>
    <t xml:space="preserve">13,0: : </t>
  </si>
  <si>
    <t xml:space="preserve">Vysekání rýh pro vedení kabeláže P.10 (dl): : </t>
  </si>
  <si>
    <t xml:space="preserve">2,7: : </t>
  </si>
  <si>
    <t>15,7</t>
  </si>
  <si>
    <t>974032153R00</t>
  </si>
  <si>
    <t>Vysekání rýh zeď z dutých cihel 10 x 10 cm</t>
  </si>
  <si>
    <t xml:space="preserve">dle PD: pohled na parter, výkres klempířských výrobků: : </t>
  </si>
  <si>
    <t xml:space="preserve">Vysekání rýh pro zapuštění lemu (dl): : </t>
  </si>
  <si>
    <t xml:space="preserve">14,73: : </t>
  </si>
  <si>
    <t>14,73</t>
  </si>
  <si>
    <t>974049121R00</t>
  </si>
  <si>
    <t>Vysekání rýh v betonových zdech 3x3 cm</t>
  </si>
  <si>
    <t xml:space="preserve">Vysekání rýh v betonové zdi ST09 (dl): : </t>
  </si>
  <si>
    <t xml:space="preserve">20,0: : </t>
  </si>
  <si>
    <t>20</t>
  </si>
  <si>
    <t>970051035R00</t>
  </si>
  <si>
    <t>Vrtání jádrové do ŽB d 35-39 mm</t>
  </si>
  <si>
    <t xml:space="preserve">Vyvrtání otvoru pro svítidla P.10 (dl): : </t>
  </si>
  <si>
    <t xml:space="preserve">0,9: : </t>
  </si>
  <si>
    <t>0,9</t>
  </si>
  <si>
    <t>970251100R00</t>
  </si>
  <si>
    <t>Řezání železobetonu hl. řezu 100 mm</t>
  </si>
  <si>
    <t xml:space="preserve">Oprava napojovací spáry ST08 - řezání (dl): : </t>
  </si>
  <si>
    <t xml:space="preserve">1,5*2: : </t>
  </si>
  <si>
    <t>978011141R00</t>
  </si>
  <si>
    <t>Otlučení omítek vnitřních vápenných stropů do 30 %</t>
  </si>
  <si>
    <t xml:space="preserve">dle PD: viz půdorys haly: : </t>
  </si>
  <si>
    <t xml:space="preserve">Přeštukování stropu - otlučení (pl): : </t>
  </si>
  <si>
    <t xml:space="preserve">4,30: : </t>
  </si>
  <si>
    <t>4,3</t>
  </si>
  <si>
    <t>978013141R00</t>
  </si>
  <si>
    <t>Otlučení omítek vnitřních stěn v rozsahu do 30 %</t>
  </si>
  <si>
    <t xml:space="preserve">Přeštukování stěn - otlučení (pl): : </t>
  </si>
  <si>
    <t xml:space="preserve">12,06: : </t>
  </si>
  <si>
    <t>12,06</t>
  </si>
  <si>
    <t>978013191R00</t>
  </si>
  <si>
    <t>Otlučení omítek vnitřních stěn v rozsahu do 100 %</t>
  </si>
  <si>
    <t xml:space="preserve">dle PD: půdorysy a řezy: : </t>
  </si>
  <si>
    <t xml:space="preserve">Úprava vnitřního líce obvodové kosntrukce P.13 (pl): : </t>
  </si>
  <si>
    <t xml:space="preserve">13,69: : </t>
  </si>
  <si>
    <t>13,69</t>
  </si>
  <si>
    <t>9780131X1</t>
  </si>
  <si>
    <t>Odstranění vápenných nebo vápenocementových omítek vnitřních ploch stěn s perlinkou</t>
  </si>
  <si>
    <t xml:space="preserve">Odstranění předstěny omítka s perlinkou - D12 (pl): : </t>
  </si>
  <si>
    <t xml:space="preserve">22,0: : </t>
  </si>
  <si>
    <t>22</t>
  </si>
  <si>
    <t>978059231R00</t>
  </si>
  <si>
    <t>Odsekání obkladů stěn z kamene nad 2 m2</t>
  </si>
  <si>
    <t xml:space="preserve">Vybourání kameného obkladu - D03 (pl): : </t>
  </si>
  <si>
    <t xml:space="preserve">18,7: : </t>
  </si>
  <si>
    <t>18,7</t>
  </si>
  <si>
    <t>985112111</t>
  </si>
  <si>
    <t>Odsekání degradovaného betonu stěn, tloušťky do 10 mm</t>
  </si>
  <si>
    <t xml:space="preserve">dle PD: půdorys, řezy, pohled na parter: : </t>
  </si>
  <si>
    <t xml:space="preserve">Zateplení soklu - očištění (pl): : </t>
  </si>
  <si>
    <t xml:space="preserve">ti3: : </t>
  </si>
  <si>
    <t xml:space="preserve">4,5*0,27: : </t>
  </si>
  <si>
    <t xml:space="preserve">4,65*0,15: : </t>
  </si>
  <si>
    <t>1,913</t>
  </si>
  <si>
    <t>HZS12X1</t>
  </si>
  <si>
    <t>Neočekávané práce vzniklé při bourání konstrukcí</t>
  </si>
  <si>
    <t>hod</t>
  </si>
  <si>
    <t>751510870</t>
  </si>
  <si>
    <t>Demontáž vzduchotechnického potrubí plechového do suti kruhového, spirálně vinutého bez příruby,,, průměru do 200 mm</t>
  </si>
  <si>
    <t>POL1_7</t>
  </si>
  <si>
    <t xml:space="preserve">Odstranění VZT potrubí - D13 (dl): : </t>
  </si>
  <si>
    <t xml:space="preserve">5,0: : </t>
  </si>
  <si>
    <t>766421812R00</t>
  </si>
  <si>
    <t>Demontáž obložení podhledů panely nad 1,5 m2</t>
  </si>
  <si>
    <t xml:space="preserve">Odstranění podhledu OSB - D10 (pl * %): : </t>
  </si>
  <si>
    <t xml:space="preserve">1,87*0,5: : </t>
  </si>
  <si>
    <t>0,935</t>
  </si>
  <si>
    <t xml:space="preserve">Odstranění obkladu DTD - D11 (pl): : </t>
  </si>
  <si>
    <t xml:space="preserve">9,5: : </t>
  </si>
  <si>
    <t>9,5</t>
  </si>
  <si>
    <t>766411822R00</t>
  </si>
  <si>
    <t>Demontáž podkladových roštů obložení stěn</t>
  </si>
  <si>
    <t>POL1_</t>
  </si>
  <si>
    <t>762522812R00</t>
  </si>
  <si>
    <t>Demontáž podlah s polštáři z prken tl. do 50 mm</t>
  </si>
  <si>
    <t xml:space="preserve">Odstranění podlahové konstrukce - D08 (dl * š): : </t>
  </si>
  <si>
    <t xml:space="preserve">4,63*1,24: : </t>
  </si>
  <si>
    <t>5,741</t>
  </si>
  <si>
    <t>963016152R00</t>
  </si>
  <si>
    <t>DMTZ podhledu SDK,2úrov.kříž.rošt,1xoplášť.15 mm</t>
  </si>
  <si>
    <t xml:space="preserve">Odstranění podhledu SDK - D10 (pl): : </t>
  </si>
  <si>
    <t xml:space="preserve">6,46: : </t>
  </si>
  <si>
    <t>6,46</t>
  </si>
  <si>
    <t>7631648X1</t>
  </si>
  <si>
    <t>Demontáž obkladu sádrokartonovými deskami na kovové konstrukci, opláštění jednoduché</t>
  </si>
  <si>
    <t xml:space="preserve">Odstranění obkladu SDK - D11 (pl): : </t>
  </si>
  <si>
    <t xml:space="preserve">18,0: : </t>
  </si>
  <si>
    <t>18</t>
  </si>
  <si>
    <t>764321820R00</t>
  </si>
  <si>
    <t>Demontáž oplechování říms, rš 500 mm, do 30°</t>
  </si>
  <si>
    <t xml:space="preserve">Odstranění oplechování říms (dl): : </t>
  </si>
  <si>
    <t xml:space="preserve">14,7: : </t>
  </si>
  <si>
    <t>14,7</t>
  </si>
  <si>
    <t>766411812R00</t>
  </si>
  <si>
    <t>Demontáž obložení stěn panely velikosti nad 1,5 m2</t>
  </si>
  <si>
    <t xml:space="preserve">Odstranění předstěny OSB - D12 (pl): : </t>
  </si>
  <si>
    <t xml:space="preserve">Odstranění předstěny rošt - D12 (pl): : </t>
  </si>
  <si>
    <t>968071125R00</t>
  </si>
  <si>
    <t>Vyvěšení, zavěšení kovových křídel dveří pl. 2 m2</t>
  </si>
  <si>
    <t>kus</t>
  </si>
  <si>
    <t xml:space="preserve">Vybourání vnitřních dveří - D04 (p): : </t>
  </si>
  <si>
    <t xml:space="preserve">1: : </t>
  </si>
  <si>
    <t>968071126R00</t>
  </si>
  <si>
    <t>Vyvěšení, zavěšení kovových křídel dveří nad 2 m2</t>
  </si>
  <si>
    <t xml:space="preserve">Vybourání vstupních dveří - D02 (p): : </t>
  </si>
  <si>
    <t>7677228X1</t>
  </si>
  <si>
    <t>Demontáž výkladců předsazených svařovaných (zůstane v majetku města)</t>
  </si>
  <si>
    <t xml:space="preserve">Demontáž výkladců - D01 (pl): : </t>
  </si>
  <si>
    <t xml:space="preserve">53,0: : </t>
  </si>
  <si>
    <t>53</t>
  </si>
  <si>
    <t>767996803R00</t>
  </si>
  <si>
    <t>Demontáž atypických ocelových konstr. do 250 kg</t>
  </si>
  <si>
    <t>kg</t>
  </si>
  <si>
    <t xml:space="preserve">Odstranění podhledu vynášecí konstrukce - D10 (hm): : </t>
  </si>
  <si>
    <t xml:space="preserve">200,0: : </t>
  </si>
  <si>
    <t>200</t>
  </si>
  <si>
    <t>7679968X1</t>
  </si>
  <si>
    <t>Demontáž drobných prvků</t>
  </si>
  <si>
    <t>kpl</t>
  </si>
  <si>
    <t>7821121X11</t>
  </si>
  <si>
    <t>Renovace a doplnění soklového obkladu dle rozsahu PD</t>
  </si>
  <si>
    <t>POL3_0</t>
  </si>
  <si>
    <t>787800811R00</t>
  </si>
  <si>
    <t>Vysklívání podhledů tmelených</t>
  </si>
  <si>
    <t xml:space="preserve">Odstranění podhledu skleněného - D10 (pl * %): : </t>
  </si>
  <si>
    <t>979086112R00</t>
  </si>
  <si>
    <t>Nakládání nebo překládání suti a vybouraných hmot</t>
  </si>
  <si>
    <t>t</t>
  </si>
  <si>
    <t>979087311R00</t>
  </si>
  <si>
    <t>Vodorovné přemístění suti nošením do 10 m</t>
  </si>
  <si>
    <t>979087391R00</t>
  </si>
  <si>
    <t>Příplatek za nošení suti každých dalších 10 m</t>
  </si>
  <si>
    <t>979081111R00</t>
  </si>
  <si>
    <t>Odvoz suti a vybour. hmot na skládku do 1 km</t>
  </si>
  <si>
    <t>979081121R00</t>
  </si>
  <si>
    <t>Příplatek k odvozu za každý další 1 km</t>
  </si>
  <si>
    <t xml:space="preserve">15,142*5 'Přepočtené koeficientem množství: : </t>
  </si>
  <si>
    <t>75,71</t>
  </si>
  <si>
    <t>9970138X1</t>
  </si>
  <si>
    <t>Poplatek za uložení stavebního odpadu na skládce (skládkovné) směsného stavebního a demoličního,, zatříděného do Katalogu odpadů pod kódem 170 904</t>
  </si>
  <si>
    <t>SUM</t>
  </si>
  <si>
    <t>Poznámky uchazeče k zadání</t>
  </si>
  <si>
    <t>POPUZIV</t>
  </si>
  <si>
    <t>END</t>
  </si>
  <si>
    <t>311231117R00</t>
  </si>
  <si>
    <t>Zdivo nosné cihelné z CP 29 P15 na SMS 10 MPa</t>
  </si>
  <si>
    <t xml:space="preserve">dle PD: výkresy půdorysů a výkres konstrukce Z/02 (zámečn. výrobek): : </t>
  </si>
  <si>
    <t xml:space="preserve">Přizdívky a zazdívky z CPP (dl * š * v): : </t>
  </si>
  <si>
    <t xml:space="preserve">rozšíření ŽB pilířů - ST04: : </t>
  </si>
  <si>
    <t xml:space="preserve">0,15*0,6*4,55: : </t>
  </si>
  <si>
    <t xml:space="preserve">0,31*0,665*4,51: : </t>
  </si>
  <si>
    <t xml:space="preserve">0,3*0,6*4,43: : </t>
  </si>
  <si>
    <t xml:space="preserve">zazdívka otvorů - ST05: : </t>
  </si>
  <si>
    <t xml:space="preserve">(1,26+0,66)*2,05*0,16: : </t>
  </si>
  <si>
    <t xml:space="preserve">přizdívka dveřního otvoru - ST06: : </t>
  </si>
  <si>
    <t xml:space="preserve">0,215*0,235*2,62: : </t>
  </si>
  <si>
    <t>3,829</t>
  </si>
  <si>
    <t>340271510R00</t>
  </si>
  <si>
    <t>Zazdívka otvorů pl.do 1 m2, pórobet.tvár.,tl.10 cm</t>
  </si>
  <si>
    <t xml:space="preserve">dle PD: půdorys horní úrovně, řezy: : </t>
  </si>
  <si>
    <t xml:space="preserve">dozdívky P01 (dl * š): : </t>
  </si>
  <si>
    <t xml:space="preserve">1,42*0,1: : </t>
  </si>
  <si>
    <t>0,142</t>
  </si>
  <si>
    <t>591241111R00</t>
  </si>
  <si>
    <t>Kladení dlažby drobné kostky, lože z MC tl. 5 cm</t>
  </si>
  <si>
    <t xml:space="preserve">Žluové kostky (pl): : </t>
  </si>
  <si>
    <t xml:space="preserve">znovupoložení žulových kostek ST07: : </t>
  </si>
  <si>
    <t xml:space="preserve">nové kostky Pk3: : </t>
  </si>
  <si>
    <t xml:space="preserve">1,12: : </t>
  </si>
  <si>
    <t>3,63</t>
  </si>
  <si>
    <t>9790710X1</t>
  </si>
  <si>
    <t>Očištění vybouraných dlažebních kostek při překopech inženýrských sítí od spojovacího materiálu, s,, přemístěním hmot zpět na staveniště</t>
  </si>
  <si>
    <t xml:space="preserve">Rozebrání žulových kostek ST07 - očištění (pl): : </t>
  </si>
  <si>
    <t>58380120R</t>
  </si>
  <si>
    <t>Kostka dlažební drobná 8/10  tř.1</t>
  </si>
  <si>
    <t>SPCM</t>
  </si>
  <si>
    <t xml:space="preserve">1,12*0,2 'Přepočtené koeficientem množství: : </t>
  </si>
  <si>
    <t>0,224</t>
  </si>
  <si>
    <t>7839431X1</t>
  </si>
  <si>
    <t>Penetrační nátěr betonových podlah hrubých polyuretanový</t>
  </si>
  <si>
    <t xml:space="preserve">dle PD: půdorys spodní úrovně, schema dlážděných ploch, řez A, výkres prvku Z/04: : </t>
  </si>
  <si>
    <t xml:space="preserve">Žulová podlaha Pk3 - penetrace (pl): : </t>
  </si>
  <si>
    <t xml:space="preserve">podlaha_Pk3_pl: : </t>
  </si>
  <si>
    <t>1,12</t>
  </si>
  <si>
    <t>601011141R00</t>
  </si>
  <si>
    <t>Štuk na stropech ručně</t>
  </si>
  <si>
    <t xml:space="preserve">Přeštukování stropů (pl): : </t>
  </si>
  <si>
    <t xml:space="preserve">om2_strop_pl: : </t>
  </si>
  <si>
    <t>611421331RT2</t>
  </si>
  <si>
    <t>Oprava váp.omítek stropů do 30% plochy - štukových, s použitím suché maltové směsi</t>
  </si>
  <si>
    <t xml:space="preserve">Přeštukování stropu - oprava (pl): : </t>
  </si>
  <si>
    <t xml:space="preserve">4,3: : </t>
  </si>
  <si>
    <t>612403399R00</t>
  </si>
  <si>
    <t>Hrubá výplň rýh ve stěnách maltou</t>
  </si>
  <si>
    <t xml:space="preserve">Vyplnění rýh ve zdech ST09 (dl * š): : </t>
  </si>
  <si>
    <t xml:space="preserve">(13,0+20,0)*0,02: : </t>
  </si>
  <si>
    <t>0,66</t>
  </si>
  <si>
    <t>612481113R00</t>
  </si>
  <si>
    <t>Potažení vnitř. stěn sklotex. pletivem s vypnutím</t>
  </si>
  <si>
    <t xml:space="preserve">dle PD: půdorys haly, řez A, výkres truhlářských prvků (T/01), půdorys horní úrovn, řezy: : </t>
  </si>
  <si>
    <t xml:space="preserve">Vnitnří povrchy - perlinka (pl): : </t>
  </si>
  <si>
    <t xml:space="preserve">povrchová omítka obkladových desek om1: : </t>
  </si>
  <si>
    <t xml:space="preserve">18,13: : </t>
  </si>
  <si>
    <t xml:space="preserve">zazdívky v patře: : </t>
  </si>
  <si>
    <t xml:space="preserve">1,07: : </t>
  </si>
  <si>
    <t>19,2</t>
  </si>
  <si>
    <t>6121420X02</t>
  </si>
  <si>
    <t>Ochranná rožková plechová lišta bude odstraněna a nahrazena podomítkovou výztužnou lištou; omítka,, lokálně v pásu š. ca 2x125mm na obě strany odsekána a provedena nově (finální přeštukování je v</t>
  </si>
  <si>
    <t>6121810X1</t>
  </si>
  <si>
    <t>Sádrová stěrka vnitřních povrchů tloušťky do 3 mm bez penetrace, včetně následného přebroušení,, svislých konstrukcí stěn v podlaží i na schodišti</t>
  </si>
  <si>
    <t xml:space="preserve">dle PD: půdorys haly, řez A, výkres truhlářských prvků (T/01): : </t>
  </si>
  <si>
    <t xml:space="preserve">Povrchová omítka obkladových desek - sádrová omítka (pl): : </t>
  </si>
  <si>
    <t xml:space="preserve">om1_pl: : </t>
  </si>
  <si>
    <t>18,13</t>
  </si>
  <si>
    <t>602011141R00</t>
  </si>
  <si>
    <t>Štuk na stěnách vnitřní, ručně</t>
  </si>
  <si>
    <t xml:space="preserve">Přeštukování stěn (pl): : </t>
  </si>
  <si>
    <t xml:space="preserve">om2_stěny_pl: : </t>
  </si>
  <si>
    <t>612421637R00</t>
  </si>
  <si>
    <t>Omítka vnitřní zdiva, MVC, štuková</t>
  </si>
  <si>
    <t>612421331RT2</t>
  </si>
  <si>
    <t>Oprava vápen.omítek stěn do 30 % pl. - štukových, s použitím suché maltové směsi</t>
  </si>
  <si>
    <t xml:space="preserve">Přeštukování stěn - oprava (pl): : </t>
  </si>
  <si>
    <t>613421132R00</t>
  </si>
  <si>
    <t>Omítka sloupů, plocha rovná, MVC, hladká</t>
  </si>
  <si>
    <t xml:space="preserve">Přizdívky a zazdívky z CPP - omítka (dl * v): : </t>
  </si>
  <si>
    <t xml:space="preserve">(0,15*2+0,6)*4,55: : </t>
  </si>
  <si>
    <t xml:space="preserve">(0,31*2+0,665)*4,51: : </t>
  </si>
  <si>
    <t xml:space="preserve">(0,3*2+0,6)*4,43: : </t>
  </si>
  <si>
    <t xml:space="preserve">(1,26+0,66)*2,05*2: : </t>
  </si>
  <si>
    <t xml:space="preserve">(0,215+2*0,235)*2,62: : </t>
  </si>
  <si>
    <t>30,668</t>
  </si>
  <si>
    <t>602016193R00</t>
  </si>
  <si>
    <t xml:space="preserve">Podkladní a spojovací vrstva vnějších omítaných ploch penetrace akrylát-silikonová nanášená ručně,, </t>
  </si>
  <si>
    <t xml:space="preserve">Zateplení soklu - penetrace (pl): : </t>
  </si>
  <si>
    <t xml:space="preserve">ti3_pl: : </t>
  </si>
  <si>
    <t>319201315R00</t>
  </si>
  <si>
    <t>Vyrovnání zdiva pod omítku maltou ze SMS tl. 10 mm</t>
  </si>
  <si>
    <t xml:space="preserve">Zateplení soklu - vyrovnání  (pl): : </t>
  </si>
  <si>
    <t>6222220X1</t>
  </si>
  <si>
    <t>Montáž KZS vnějšího ostění, nadpraží nebo parapetu z desek z minerální vlny s podélnou,  kolmou orientací vláken hloubky špalet do 200 mm, tloušťky desek do 40 mm, vč. dod.</t>
  </si>
  <si>
    <t xml:space="preserve">dle PD: pohled půdorys horní úrovně, řez A, výkresy výrobků: : </t>
  </si>
  <si>
    <t xml:space="preserve">Zateplení ostění, nadpraží a parapetu (dl): : </t>
  </si>
  <si>
    <t xml:space="preserve">ti4: : </t>
  </si>
  <si>
    <t xml:space="preserve">26,9: : </t>
  </si>
  <si>
    <t xml:space="preserve">8,84: : </t>
  </si>
  <si>
    <t>35,74</t>
  </si>
  <si>
    <t>6222220X2</t>
  </si>
  <si>
    <t>Montáž KZS vnějšího ostění, nadpraží nebo parapetu z desek z minerální vlny s podélnou,  kolmou vláken hloubky špalet přes 200 do 400 mm, tloušťky desek přes 40, vč. dod.</t>
  </si>
  <si>
    <t xml:space="preserve">ti1: : </t>
  </si>
  <si>
    <t xml:space="preserve">6,1: : </t>
  </si>
  <si>
    <t xml:space="preserve">ti2: : </t>
  </si>
  <si>
    <t xml:space="preserve">27,2: : </t>
  </si>
  <si>
    <t>69,04</t>
  </si>
  <si>
    <t>629451112R00</t>
  </si>
  <si>
    <t>Vyrovnávací vrstva z cementové malty pod klempířskými prvky šířky přes 150 do 300 mm</t>
  </si>
  <si>
    <t xml:space="preserve">dle PD: pohled na parter, řezy: : </t>
  </si>
  <si>
    <t xml:space="preserve">Vyrovnání podkladu pod nově oplechovanou římsou (dl): : </t>
  </si>
  <si>
    <t>631312411R00</t>
  </si>
  <si>
    <t xml:space="preserve">Mazanina betonová tl. 5 - 8 cm C 8/10   </t>
  </si>
  <si>
    <t xml:space="preserve">Žulová podlaha Pk3 - beton (pl * v): : </t>
  </si>
  <si>
    <t xml:space="preserve">podlaha_Pk3_pl*(0,04+0,08)/2: : </t>
  </si>
  <si>
    <t>0,067</t>
  </si>
  <si>
    <t>631315621R00</t>
  </si>
  <si>
    <t>Mazanina betonová tl. 12 - 24 cm C 20/25</t>
  </si>
  <si>
    <t xml:space="preserve">dle PD: výkresy půdorysů, řezů a výkres konstrukce Z/02 (zámečn. výrobek), výkres pohledu na parter: : </t>
  </si>
  <si>
    <t xml:space="preserve">Betonový sokl (dl * š * v): : </t>
  </si>
  <si>
    <t xml:space="preserve">ST01: : </t>
  </si>
  <si>
    <t xml:space="preserve">2,1*0,2*0,17: : </t>
  </si>
  <si>
    <t xml:space="preserve">ST02: : </t>
  </si>
  <si>
    <t xml:space="preserve">4,36*0,57*0,27: : </t>
  </si>
  <si>
    <t xml:space="preserve">ST03: : </t>
  </si>
  <si>
    <t xml:space="preserve">4,6*1,1*(0,09+0,12)/2: : </t>
  </si>
  <si>
    <t>1,273</t>
  </si>
  <si>
    <t>631319165R00</t>
  </si>
  <si>
    <t>Příplatek za konečnou úpravu mazanin tl. 24 cm</t>
  </si>
  <si>
    <t>631319161R00</t>
  </si>
  <si>
    <t>Příplatek za konečnou úpravu mazanin tl. 8 cm</t>
  </si>
  <si>
    <t>631319175R00</t>
  </si>
  <si>
    <t>Příplatek za stržení povrchu mazaniny tl. 24 cm</t>
  </si>
  <si>
    <t>631351101R00</t>
  </si>
  <si>
    <t>Bednění stěn, rýh a otvorů v podlahách - zřízení</t>
  </si>
  <si>
    <t xml:space="preserve">Betonový sokl - bednění (dl * š): : </t>
  </si>
  <si>
    <t xml:space="preserve">2,1*0,2: : </t>
  </si>
  <si>
    <t xml:space="preserve">4,36*0,3: : </t>
  </si>
  <si>
    <t xml:space="preserve">4,6*0,2: : </t>
  </si>
  <si>
    <t>2,648</t>
  </si>
  <si>
    <t>631351102R00</t>
  </si>
  <si>
    <t>Bednění stěn, rýh a otvorů v podlahách -odstranění</t>
  </si>
  <si>
    <t>631362021R00</t>
  </si>
  <si>
    <t>Výztuž mazanin svařovanou sítí z drátů Kari</t>
  </si>
  <si>
    <t xml:space="preserve">Betonový sokl - výztuž (dl * š * hm) (hm = 12,34 kg/m2): : </t>
  </si>
  <si>
    <t xml:space="preserve">4,6*1,1*12,34*1,2/1000: : </t>
  </si>
  <si>
    <t>0,075</t>
  </si>
  <si>
    <t>632418120R00</t>
  </si>
  <si>
    <t>Potěr ze SMS, ruční zpracování, tl. 20 mm</t>
  </si>
  <si>
    <t xml:space="preserve">Žulová podlaha Pk3 - potěr (pl): : </t>
  </si>
  <si>
    <t>632418140R00</t>
  </si>
  <si>
    <t>Potěr ze SMS, ruční zpracování, tl. 40 mm</t>
  </si>
  <si>
    <t xml:space="preserve">Oprava napojovací spáry ST08 - nový cementový potěr (dl * š): : </t>
  </si>
  <si>
    <t>6121420X01</t>
  </si>
  <si>
    <t>Pohledová stínová drážka v omítce, na výšku od soklového obkladu po strop (sdk); provedení pomocí 2,, podomítkových ukončovacích lišt s výztužnou síťkou, s distancí 5mm; tj. omítka lokálně v pásu š. ca</t>
  </si>
  <si>
    <t>631515402R</t>
  </si>
  <si>
    <t>Deska minerální 1000x600x 40 mm, podélné vlákno</t>
  </si>
  <si>
    <t xml:space="preserve">Zateplení ostění, nadpraží a parapetu (dl * š): : </t>
  </si>
  <si>
    <t xml:space="preserve">ti3_nadpraží_dl*0,15: : </t>
  </si>
  <si>
    <t xml:space="preserve">1,326*1,3 'Přepočtené koeficientem množství: : </t>
  </si>
  <si>
    <t>1,724</t>
  </si>
  <si>
    <t>631515403R</t>
  </si>
  <si>
    <t>Deska minerální 1000x600x 50 mm, podélné vlákno</t>
  </si>
  <si>
    <t xml:space="preserve">ti1_dl*0,28: : </t>
  </si>
  <si>
    <t xml:space="preserve">1,708*1,3 'Přepočtené koeficientem množství: : </t>
  </si>
  <si>
    <t>2,22</t>
  </si>
  <si>
    <t>631515401R</t>
  </si>
  <si>
    <t>Deska minerální 1000x600x 30 mm, podélné vlákno</t>
  </si>
  <si>
    <t xml:space="preserve">ti3_ostění_dl*0,15: : </t>
  </si>
  <si>
    <t xml:space="preserve">4,035*1,3 'Přepočtené koeficientem množství: : </t>
  </si>
  <si>
    <t>5,246</t>
  </si>
  <si>
    <t>631520X1</t>
  </si>
  <si>
    <t>klín přechodný minerální tl. 40-80 mm š. 160 mm</t>
  </si>
  <si>
    <t xml:space="preserve">ti2_dl: : </t>
  </si>
  <si>
    <t xml:space="preserve">27,2*1,3 'Přepočtené koeficientem množství: : </t>
  </si>
  <si>
    <t>35,36</t>
  </si>
  <si>
    <t>941941042R00</t>
  </si>
  <si>
    <t>Montáž lešení leh.řad.s podlahami,š.1,2 m, H 30 m</t>
  </si>
  <si>
    <t>941941111R00</t>
  </si>
  <si>
    <t>Pronájem lešení za den</t>
  </si>
  <si>
    <t xml:space="preserve">100*20 'Přepočtené koeficientem množství: : </t>
  </si>
  <si>
    <t>2000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</si>
  <si>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</si>
  <si>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</si>
  <si>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</si>
  <si>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</si>
  <si>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</si>
  <si>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</si>
  <si>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</si>
  <si>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</si>
  <si>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</si>
  <si>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</si>
  <si>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</si>
  <si>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</si>
  <si>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</si>
  <si>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</si>
  <si>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941955004R00</t>
  </si>
  <si>
    <t>Lešení lehké pomocné, výška podlahy do 3,5 m</t>
  </si>
  <si>
    <t>952901111R00</t>
  </si>
  <si>
    <t>Vyčištění budov o výšce podlaží do 4 m</t>
  </si>
  <si>
    <t>9539612X5</t>
  </si>
  <si>
    <t>Kotvy chemické s vyvrtáním otvoru do betonu, železobetonu nebo tvrdého kamene chemická patrona,,, velikost M 20, hloubka 170 mm</t>
  </si>
  <si>
    <t xml:space="preserve">Betonový sokl - chemické kotvy (předpoklad p): : </t>
  </si>
  <si>
    <t xml:space="preserve">25: : </t>
  </si>
  <si>
    <t>25</t>
  </si>
  <si>
    <t>953965X45</t>
  </si>
  <si>
    <t>Kotvy chemické s vyvrtáním otvoru kotevní šrouby pro chemické kotvy, velikost M 20, délka 400 mm</t>
  </si>
  <si>
    <t>999281148R00</t>
  </si>
  <si>
    <t>Přesun hmot pro opravy a údržbu do v. 12 m,nošením</t>
  </si>
  <si>
    <t>HZS12X2</t>
  </si>
  <si>
    <t>Drobné stavební práce spojené s rekonstrukcí vnitřních částí jednotky</t>
  </si>
  <si>
    <t>OST00OS01a</t>
  </si>
  <si>
    <t>D+M OS01 interiérové rolety stínění 2180 x 1830 mm vč. konstrukcí a prací uvedených v PD</t>
  </si>
  <si>
    <t>OST00OS01b</t>
  </si>
  <si>
    <t>D+M OS01 interiérové rolety stínění 2140 x 1360 mm vč. konstrukcí a prací uvedených v PD</t>
  </si>
  <si>
    <t>OST00OS01c</t>
  </si>
  <si>
    <t>D+M OS01 interiérové rolety stínění 2120 x 1830 mm vč. konstrukcí a prací uvedených v PD</t>
  </si>
  <si>
    <t>OST00OS02</t>
  </si>
  <si>
    <t>D+M OS02 zvonkové tablo vč. konstrukcí a prací uvedených v PD</t>
  </si>
  <si>
    <t>OST00OS03</t>
  </si>
  <si>
    <t>D+M OS03 označení domu domovnímy čísly 200 x 140 mm vč. konstrukcí a prací uvedených v PD</t>
  </si>
  <si>
    <t>OST00OS04</t>
  </si>
  <si>
    <t>D+M OS04 zrcadlo na bytové chodbě 1000 x 1870 mm vč. konstrukcí a prací uvedených v PD</t>
  </si>
  <si>
    <t>OST00OS05</t>
  </si>
  <si>
    <t>D+M OS05 označení provozoven vč. konstrukcí a prací uvedených v PD</t>
  </si>
  <si>
    <t>OST00OS06</t>
  </si>
  <si>
    <t>D+M OS06 záclonová kolejnice a závěs 3500 x 2150 mm vč. konstrukcí a prací uvedených v PD</t>
  </si>
  <si>
    <t>711823121RT4</t>
  </si>
  <si>
    <t>Montáž nopové fólie svisle, včetně dodávky fólie</t>
  </si>
  <si>
    <t xml:space="preserve">Zateplení soklu - nopová fólie (dl * š): : </t>
  </si>
  <si>
    <t xml:space="preserve">(4,5+4,62)*0,5: : </t>
  </si>
  <si>
    <t>4,56</t>
  </si>
  <si>
    <t>711823129RT3</t>
  </si>
  <si>
    <t xml:space="preserve">Montáž ukončovací lišty k nopové fólii, včetně dodávky lišty </t>
  </si>
  <si>
    <t xml:space="preserve">Zateplení soklu - ukončení nopové fólie (dl): : </t>
  </si>
  <si>
    <t xml:space="preserve">(4,5+4,62): : </t>
  </si>
  <si>
    <t>9,12</t>
  </si>
  <si>
    <t>711212012R00</t>
  </si>
  <si>
    <t>Hydroizolační povlak vyztužený tkaninou</t>
  </si>
  <si>
    <t xml:space="preserve">Žulová podlaha Pk3 - stěrka (pl): : </t>
  </si>
  <si>
    <t xml:space="preserve">Hydroizolační stěrka (pl): : </t>
  </si>
  <si>
    <t xml:space="preserve">žulová podlaha Pk3: : </t>
  </si>
  <si>
    <t xml:space="preserve">2,2*0,15: : </t>
  </si>
  <si>
    <t xml:space="preserve">zateplení soklu: : </t>
  </si>
  <si>
    <t>2,243</t>
  </si>
  <si>
    <t>998711101R00</t>
  </si>
  <si>
    <t>Přesun hmot pro izolace proti vodě, výšky do 6 m</t>
  </si>
  <si>
    <t>713131131R00</t>
  </si>
  <si>
    <t>Izolace tepelná stěn lepením</t>
  </si>
  <si>
    <t xml:space="preserve">Zateplení soklu (pl): : </t>
  </si>
  <si>
    <t>283758904R</t>
  </si>
  <si>
    <t>deska izolační polystyrenová soklová tl. 80 mm</t>
  </si>
  <si>
    <t xml:space="preserve">1,913*1,3 'Přepočtené koeficientem množství: : </t>
  </si>
  <si>
    <t>2,487</t>
  </si>
  <si>
    <t>7131911X3</t>
  </si>
  <si>
    <t>Montáž tepelné izolace stavebních konstrukcí - doplňky a konstrukční součásti podlah, stropů vrchem,, nebo střech překrytím fólií položenou volně s přelepením spojů</t>
  </si>
  <si>
    <t xml:space="preserve">Zateplení ostění, nadpraží a parapetu - folie (dl * š): : </t>
  </si>
  <si>
    <t xml:space="preserve">ti1_dl*1,0: : </t>
  </si>
  <si>
    <t xml:space="preserve">ti2_dl*1,0: : </t>
  </si>
  <si>
    <t xml:space="preserve">ti3_nadpraží_dl*1,0: : </t>
  </si>
  <si>
    <t xml:space="preserve">ti3_ostění_dl*1,0: : </t>
  </si>
  <si>
    <t>28329022R</t>
  </si>
  <si>
    <t>fólie hydroiz. , difuzně otevřená, se dvěma lepicími páskami</t>
  </si>
  <si>
    <t xml:space="preserve">69,04*1,3 'Přepočtené koeficientem množství: : </t>
  </si>
  <si>
    <t>89,752</t>
  </si>
  <si>
    <t>998713101R00</t>
  </si>
  <si>
    <t>Přesun hmot pro izolace tepelné, výšky do 6 m</t>
  </si>
  <si>
    <t>347016131R00</t>
  </si>
  <si>
    <t>Předstěna SDK,tl.115mm,oc.kce CW,1xRB 12,5mm,-izol, tmelení Q4</t>
  </si>
  <si>
    <t xml:space="preserve">SDK předstěna - sd4 (pl): : </t>
  </si>
  <si>
    <t xml:space="preserve">4,06: : </t>
  </si>
  <si>
    <t>4,06</t>
  </si>
  <si>
    <t>347091082R00</t>
  </si>
  <si>
    <t>Příplatek k předstěně sádrokart. za plochu do 5 m2</t>
  </si>
  <si>
    <t xml:space="preserve">SDK předstěna - příplatek za malou plochu (pl): : </t>
  </si>
  <si>
    <t xml:space="preserve">sd4_pl: : </t>
  </si>
  <si>
    <t>416022121R00</t>
  </si>
  <si>
    <t>Podhledy SDK,ocel.dvouúrov.křížový rošt,1x RB 12,5, tmelení Q4</t>
  </si>
  <si>
    <t xml:space="preserve">Podhledy (pl): : </t>
  </si>
  <si>
    <t xml:space="preserve">sd2: : </t>
  </si>
  <si>
    <t xml:space="preserve">2,53: : </t>
  </si>
  <si>
    <t xml:space="preserve">sd3: : </t>
  </si>
  <si>
    <t xml:space="preserve">2,37: : </t>
  </si>
  <si>
    <t>4,9</t>
  </si>
  <si>
    <t>416093131R00</t>
  </si>
  <si>
    <t>Čelo podhledu SDK, v.do 800 mm, 1xCD, 1xRB 12,5 mm</t>
  </si>
  <si>
    <t xml:space="preserve">Podhledy - čelo (dl): : </t>
  </si>
  <si>
    <t xml:space="preserve">1,27: : </t>
  </si>
  <si>
    <t>1,27</t>
  </si>
  <si>
    <t>416091082R00</t>
  </si>
  <si>
    <t>Příplatek k podhledu sádrokart. za plochu do 5 m2</t>
  </si>
  <si>
    <t xml:space="preserve">Podhledy - příplatek za malou plochu (pl): : </t>
  </si>
  <si>
    <t xml:space="preserve">podhled_sd2_pl: : </t>
  </si>
  <si>
    <t xml:space="preserve">podhled_sd3_pl: : </t>
  </si>
  <si>
    <t>7631647X3</t>
  </si>
  <si>
    <t>D+M sádrokartonových desek montáž obkladu konstrukcí kovových, opláštění trojité</t>
  </si>
  <si>
    <t xml:space="preserve">SDK obklad (dl * š): : </t>
  </si>
  <si>
    <t xml:space="preserve">2,2*(0,1+0,11): : </t>
  </si>
  <si>
    <t>0,462</t>
  </si>
  <si>
    <t>7631647X1</t>
  </si>
  <si>
    <t>D+M sádrokartonových desek montáž obkladu konstrukcí, opláštění jednoduché</t>
  </si>
  <si>
    <t xml:space="preserve">sd4: : </t>
  </si>
  <si>
    <t xml:space="preserve">1,9: : </t>
  </si>
  <si>
    <t>1,9</t>
  </si>
  <si>
    <t>998763101R00</t>
  </si>
  <si>
    <t>Přesun hmot pro dřevostavby, výšky do 12 m</t>
  </si>
  <si>
    <t>764000K01</t>
  </si>
  <si>
    <t>D+M K01 úpravy a/nebo opravy dešťových svodů vč. veškerého příslušenství uvedeného v PD</t>
  </si>
  <si>
    <t>764000K02</t>
  </si>
  <si>
    <t>D+M K02 oplechování římsy z nerez oceli dle PD</t>
  </si>
  <si>
    <t>764000K04</t>
  </si>
  <si>
    <t>D+M K04 pojistný žlab pod římsou, pro zachycení vody z případného návětrného deště z pozinkované,, oceli dle PD</t>
  </si>
  <si>
    <t>764000K05</t>
  </si>
  <si>
    <t>D+M K05 pláštění detailu napojení nadsvětlíkového zasklení výlohy (W/03a, W/03b, W/03c) na rám,, posuvně skládací prosklené stěny (W/02a, W/02b) resp. vstupních dveří do ytového domu (W/01) z</t>
  </si>
  <si>
    <t>766000T01</t>
  </si>
  <si>
    <t>D+M T01 obklad stěn vstupní haly, boční stěny z cementotřískových desek 3940x2495 mm vč. veškerého,, příslušenství uvedeného v PD</t>
  </si>
  <si>
    <t>766000T02</t>
  </si>
  <si>
    <t>D+M T02 obklad stěn vstupní haly, zadní stěny z cementotřískových desek 240x2520 mm vč. veškerého,, příslušenství uvedeného v PD</t>
  </si>
  <si>
    <t>766000T03</t>
  </si>
  <si>
    <t>D+M T03 obkladová vložka ostění k zasklení galerie severní obchodní jednotky 110x2400 mm vč.,, veškerého příslušenství uvedeného v PD</t>
  </si>
  <si>
    <t>766000T04</t>
  </si>
  <si>
    <t>D+M T02 obklad parapetu zábradelní stěny na galerii severní obchodní jednotky 2240x200 mm vč.,, veškerého příslušenství uvedeného v PD</t>
  </si>
  <si>
    <t>767000D01</t>
  </si>
  <si>
    <t>D+M D01 dvoukřídlé vstupní dveře mezi vstupní halou a domovní chodbou 1540x2540 mm vč. veškérého,, příslušenství uvedeného v poznámkách PD</t>
  </si>
  <si>
    <t>767000W01</t>
  </si>
  <si>
    <t>D+M W01 ocelové vstupní dveře do bytového domu s izolačním dvojsklem 2170x2570 mm vč. veškérého,, příslušenství uvedeného v poznámkách PD</t>
  </si>
  <si>
    <t>767000W02a</t>
  </si>
  <si>
    <t>D+M W02a posuvně skládací prosklená hliníková stěna s aktivními dveřmi 4520x2735 mm vč. veškérého,, příslušenství uvedeného v poznámkách PD</t>
  </si>
  <si>
    <t>767000W02b</t>
  </si>
  <si>
    <t>D+M W02b posuvně skládací prosklená hliníková stěna s aktivními dveřmi 4440x2615 mm vč. veškérého,, příslušenství uvedeného v poznámkách PD</t>
  </si>
  <si>
    <t>767000W03a</t>
  </si>
  <si>
    <t>D+M W03a zasklení nadsvětlíkové části výloh 4520x1830 mm vč. veškérého příslušenství uvedeného v,, poznámkách PD</t>
  </si>
  <si>
    <t>767000W03b</t>
  </si>
  <si>
    <t>D+M W03b zasklení nadsvětlíkové části výloh 2210x1945 mm vč. veškérého příslušenství uvedeného v,, poznámkách PD</t>
  </si>
  <si>
    <t>767000W03c</t>
  </si>
  <si>
    <t>D+M W03c zasklení nadsvětlíkové části výloh 4400x1830 mm vč. veškérého příslušenství uvedeného v,, poznámkách PD</t>
  </si>
  <si>
    <t>767000Z01</t>
  </si>
  <si>
    <t>D+M Z01 prosklený fasádní obklad vč. kazet, podkonstrukce a veškérého příslušenství uvedeného v,, poznámkách PD</t>
  </si>
  <si>
    <t>767000Z02</t>
  </si>
  <si>
    <t>D+M Z02 ocelová konstrukce pro naložení zasklení vč. veškérého příslušenství uvedeného v poznámkách,, PD</t>
  </si>
  <si>
    <t>767000Z03</t>
  </si>
  <si>
    <t>D+M Z03 podhled se skleněnou výplní 8x 490x2085 mm vč. veškérého příslušenství uvedeného v,, poznámkách PD</t>
  </si>
  <si>
    <t>767000Z04</t>
  </si>
  <si>
    <t>D+M Z04 čistící zóna kovový rošt na vstupu do bytového domu 2090x605 mm vč. veškérého příslušenství,, uvedeného v poznámkách PD</t>
  </si>
  <si>
    <t>767000Z05</t>
  </si>
  <si>
    <t>D+M Z05 lemování ostění, nadpraží a prahu vnitřního portálu vč. veškérého příslušenství uvedeného v,, poznámkách PD</t>
  </si>
  <si>
    <t>767000Z06</t>
  </si>
  <si>
    <t>D+M Z06 obklad ostění vstupního portálu vč. veškérého příslušenství uvedeného v poznámkách PD</t>
  </si>
  <si>
    <t>767000Z07</t>
  </si>
  <si>
    <t>D+M Z07 obklad nadpraží portálu vč. veškérého příslušenství uvedeného v poznámkách PD</t>
  </si>
  <si>
    <t>767000Z08</t>
  </si>
  <si>
    <t>D+M Z08 obklad vnitřních ostění obchodních jednotek vč. veškérého příslušenství uvedeného v,, poznámkách PD</t>
  </si>
  <si>
    <t>767000Z09</t>
  </si>
  <si>
    <t>D+M Z09 poštovní schránky (dle TZ)</t>
  </si>
  <si>
    <t>767000Z10</t>
  </si>
  <si>
    <t>D+M Z10 soklová lišta bočních stěn ve vstupní hale v 80 mm (dle TZ)</t>
  </si>
  <si>
    <t>767000Z11a</t>
  </si>
  <si>
    <t>D+M Z11a dveřní madlo vč. veškérého příslušenství uvedeného v poznámkách PD</t>
  </si>
  <si>
    <t>767000Z11b</t>
  </si>
  <si>
    <t>D+M Z11b dveřní madlo vč. veškérého příslušenství uvedeného v poznámkách PD</t>
  </si>
  <si>
    <t>767000Z12</t>
  </si>
  <si>
    <t>D+M Z12 úprava sloupku jízdního řádu MHD vč. veškérého příslušenství uvedeného v poznámkách PD</t>
  </si>
  <si>
    <t>767000Z13</t>
  </si>
  <si>
    <t>D+M Z13 obkladová vložka k zábradelní stěně vč. veškérého příslušenství uvedeného v poznámkách PD</t>
  </si>
  <si>
    <t>767000Z14</t>
  </si>
  <si>
    <t>D+M Z14 konzolky pro osazení prosklené stěny vč. veškérého příslušenství uvedeného v poznámkách PD</t>
  </si>
  <si>
    <t>767000Z15</t>
  </si>
  <si>
    <t>D+M Z15 obkladový plech podstupnice na vstupu do Cafe Arca vč. veškérého příslušenství uvedeného v,, poznámkách PD</t>
  </si>
  <si>
    <t>767000Z16</t>
  </si>
  <si>
    <t>D+M Z16 opláštění na deskovém podkladu ve vstupní hale 290x2520 mm (dle TZ)</t>
  </si>
  <si>
    <t>767000Z17</t>
  </si>
  <si>
    <t>D+M Z17 krytí prahu prosklené stěny W02a,bvč. veškérého příslušenství uvedeného v poznámkách PD</t>
  </si>
  <si>
    <t>7729911X1</t>
  </si>
  <si>
    <t>Dlažby z kamene - ostatní práce penetrace podkladu, vč. dod.</t>
  </si>
  <si>
    <t xml:space="preserve">dle PD: TZ, výkres půdorysů: : </t>
  </si>
  <si>
    <t xml:space="preserve">Kamenná dlažba - penetrace (pl): : </t>
  </si>
  <si>
    <t xml:space="preserve">podlaha_P2_pl: : </t>
  </si>
  <si>
    <t xml:space="preserve">podlaha_Pk2_pl: : </t>
  </si>
  <si>
    <t>6,925</t>
  </si>
  <si>
    <t>7729914X1</t>
  </si>
  <si>
    <t>Dlažby z kamene - drobné kamenické úpravy, přeleštění</t>
  </si>
  <si>
    <t xml:space="preserve">Mramorová dlažba Pk1 - oprava (pl): : </t>
  </si>
  <si>
    <t xml:space="preserve">4,16: : </t>
  </si>
  <si>
    <t>4,16</t>
  </si>
  <si>
    <t>772511111R00</t>
  </si>
  <si>
    <t>Dlažba z kamene pórov.do tl.3cm,pravoúhlá,do tmele</t>
  </si>
  <si>
    <t>583811X1</t>
  </si>
  <si>
    <t>deska dlažební žula tl 3cm, světle šedé barvy, velkoformátová deska, povrch matný broušený,,, součinitel smykového tření µ ? 0,5</t>
  </si>
  <si>
    <t xml:space="preserve">Kamenná dlažba P2 (dl * š): : </t>
  </si>
  <si>
    <t xml:space="preserve">4,36*0,625: : </t>
  </si>
  <si>
    <t xml:space="preserve">2,725*1,3 'Přepočtené koeficientem množství: : </t>
  </si>
  <si>
    <t>3,543</t>
  </si>
  <si>
    <t>583846X1</t>
  </si>
  <si>
    <t>deska dlažební mramor leštěná formátovaná tl 2cm 400 x 400 mm</t>
  </si>
  <si>
    <t xml:space="preserve">Mramorová dlažba Pk2 (pl): : </t>
  </si>
  <si>
    <t xml:space="preserve">4,2: : </t>
  </si>
  <si>
    <t xml:space="preserve">4,2*1,3 'Přepočtené koeficientem množství: : </t>
  </si>
  <si>
    <t>5,46</t>
  </si>
  <si>
    <t>998772101R00</t>
  </si>
  <si>
    <t>Přesun hmot pro dlažby z kamene, výšky do 6 m</t>
  </si>
  <si>
    <t>7751213X1</t>
  </si>
  <si>
    <t>Příprava podkladu penetrace neředěná podlah</t>
  </si>
  <si>
    <t xml:space="preserve">Podlaha dřevěná P1 - penetrace (pl): : </t>
  </si>
  <si>
    <t xml:space="preserve">podlaha_P1_pl: : </t>
  </si>
  <si>
    <t>4,95</t>
  </si>
  <si>
    <t>7751411X2</t>
  </si>
  <si>
    <t>Příprava podkladu vyrovnání samonivelační stěrkou podlah min.pevnosti 30 MPa, tloušťky přes 3 do 5,, mm</t>
  </si>
  <si>
    <t xml:space="preserve">Podlaha dřevěná P1 - vyrovnání (pl): : </t>
  </si>
  <si>
    <t>7755115X71</t>
  </si>
  <si>
    <t>Podlahy vlysové masivní lepené vč povrchové úpravy z vlysů tl. 25 mm dub, třída I, součinitel,, smykového tření µ  0,5</t>
  </si>
  <si>
    <t xml:space="preserve">Podlaha dřevěná P1 (dl * š): : </t>
  </si>
  <si>
    <t xml:space="preserve">4,42*1,12: : </t>
  </si>
  <si>
    <t>998775101R00</t>
  </si>
  <si>
    <t>Přesun hmot pro podlahy vlysové, výšky do 6 m</t>
  </si>
  <si>
    <t>784011111R00</t>
  </si>
  <si>
    <t>Oprášení/ometení podkladu</t>
  </si>
  <si>
    <t xml:space="preserve">Malby - oprášení podkladu (pl): : </t>
  </si>
  <si>
    <t xml:space="preserve">malby_pl: : </t>
  </si>
  <si>
    <t>39,39</t>
  </si>
  <si>
    <t>784191201R00</t>
  </si>
  <si>
    <t>Penetrace podkladu hloubková 1x</t>
  </si>
  <si>
    <t xml:space="preserve">Malby - penetrace (pl): : </t>
  </si>
  <si>
    <t>784195412R00</t>
  </si>
  <si>
    <t>Malba (92% BaSO4), bílá, bez penetrace, 2 x</t>
  </si>
  <si>
    <t xml:space="preserve">Malby (pl): : </t>
  </si>
  <si>
    <t>7842111X2</t>
  </si>
  <si>
    <t>Příplatek k cenám dvojnásobných maleb za provádění,, barevné malby tónované na tónovacích automatech, v odstínu světlém</t>
  </si>
  <si>
    <t xml:space="preserve">Malby - světlejší odstín (pl): : </t>
  </si>
  <si>
    <t>K001</t>
  </si>
  <si>
    <t>Zapuštěná rozvodnice modul 2000, rozměry 380/825/160, přívod spodem, vývody vrchem, krytí IP30/IP20,, , s náplní dle výkresu D.4.1.6, provedeno s požární odolností EI30 DP1</t>
  </si>
  <si>
    <t>ks</t>
  </si>
  <si>
    <t>K002</t>
  </si>
  <si>
    <t>Demontáž jističe 1x20A, dodávka a montáž jističe 3x20A/B, příprava pro osazazené třífázového,, elektroměru</t>
  </si>
  <si>
    <t>K003</t>
  </si>
  <si>
    <t>A1 - Stropní svítidlo, LED 20W 4000K, 230V, IP54, svítidlo opatřeno nouzovým modulem a senzorem,, pohybu, průměr 300mm</t>
  </si>
  <si>
    <t>K004</t>
  </si>
  <si>
    <t>A2 - Stropní svítidlo, LED 20W 4000K, 230V, IP54, svítidlo opatřeno senzorem pohybu, průměr 300mm</t>
  </si>
  <si>
    <t>K005</t>
  </si>
  <si>
    <t>Řetěz osazený LED moduly, LED 32x2,2W, 6500K, 300lm z modulu, max. 32 modulů na 1 řetěz, napájení,, 24V, IP68, stmívatelné</t>
  </si>
  <si>
    <t>K006</t>
  </si>
  <si>
    <t>LED pásek, 20W/m 6500K, délka 3000mm, napájení 24V, IP66, stmívatelné</t>
  </si>
  <si>
    <t>K007</t>
  </si>
  <si>
    <t>Napáječ 250W, 24V, stmívatelný 1-10V, IP67</t>
  </si>
  <si>
    <t>K008</t>
  </si>
  <si>
    <t>Napáječ 130W, 24V, stmívatelný 1-10V, IP67</t>
  </si>
  <si>
    <t>K009</t>
  </si>
  <si>
    <t>Hliníkový profil pro osazení LED pásku, délka 2100mm</t>
  </si>
  <si>
    <t>K010</t>
  </si>
  <si>
    <t>Opálový kryt pro hliníkový profil, délka 2100mm</t>
  </si>
  <si>
    <t>K011</t>
  </si>
  <si>
    <t>41 ks AL plech 1mm s laserovanými otvory včetně zpracování dat pro plechy a včetně osazení modulů</t>
  </si>
  <si>
    <t>K012</t>
  </si>
  <si>
    <t>Prostorový termostat AC 230V, 6A, rozsah 0+30st.C, hysterze 0,5st., třívodičové zapojení, nastavit,, na +5st. C, krytí IP65</t>
  </si>
  <si>
    <t>K013</t>
  </si>
  <si>
    <t>Krabice F6 IP55, 90x43x40mm, včetně svorek a zapojení</t>
  </si>
  <si>
    <t>K014</t>
  </si>
  <si>
    <t>Lišta 80/40</t>
  </si>
  <si>
    <t>K015</t>
  </si>
  <si>
    <t>CYKY 3x 1,5</t>
  </si>
  <si>
    <t>K016</t>
  </si>
  <si>
    <t>CYKY 5x 1,5</t>
  </si>
  <si>
    <t>K017</t>
  </si>
  <si>
    <t>CYKY 5x 4</t>
  </si>
  <si>
    <t>K018</t>
  </si>
  <si>
    <t>Samoregulační topný kabel 15W/m, krytí IP67, uložení dle stavebního projektu</t>
  </si>
  <si>
    <t>K019</t>
  </si>
  <si>
    <t>Průzkum staveniště, demontáž stávající instalace, odpojení a opětovné zapojení stávajících obvodů</t>
  </si>
  <si>
    <t>hod.</t>
  </si>
  <si>
    <t>K020</t>
  </si>
  <si>
    <t>Výchozí revize včetně vypracování revizní zprávy</t>
  </si>
  <si>
    <t>K021</t>
  </si>
  <si>
    <t>Vysekání drážky ve zdivu 30/30mm včetně zapravení</t>
  </si>
  <si>
    <t>K022</t>
  </si>
  <si>
    <t>Vybourání zdiva tl. 250mm pro rozvaděče včetně zapravení</t>
  </si>
  <si>
    <t>K023</t>
  </si>
  <si>
    <t>Vrtání otvorů do zdiva do d100mm, utěsnění prostupů přes požárně dělicí konstrukce</t>
  </si>
  <si>
    <t>VRN01</t>
  </si>
  <si>
    <t>Vybudování zařízení staveniště, oplocení stavby</t>
  </si>
  <si>
    <t>VRN02</t>
  </si>
  <si>
    <t>Provoz zařízení staveniště, oplocení stavby</t>
  </si>
  <si>
    <t>VRN03</t>
  </si>
  <si>
    <t>Odstranění zařízení staveniště, oplocení stavby</t>
  </si>
  <si>
    <t>VRN04</t>
  </si>
  <si>
    <t>Provoz objednatele</t>
  </si>
  <si>
    <t>VRN05</t>
  </si>
  <si>
    <t>Stavebně - technický průzkum</t>
  </si>
  <si>
    <t>VRN06</t>
  </si>
  <si>
    <t>Bezpečnostní a hygienecká opatření na staveništi</t>
  </si>
  <si>
    <t>VRN07</t>
  </si>
  <si>
    <t>Užívání veřejných ploch a prostranství</t>
  </si>
  <si>
    <t>VRN08</t>
  </si>
  <si>
    <t>Nepředpokládané nutné opravy na odhalených nosných konstrukcích (předepsaná cena 50 000 Kč)</t>
  </si>
  <si>
    <t>VRN09</t>
  </si>
  <si>
    <t>Nepředpokládané nutné vrstvy podlah v dotčených částech podlah (např. penetrace, hydroizolace apod),, (předepsaná cena 20 000 Kč)</t>
  </si>
  <si>
    <t>VRN10</t>
  </si>
  <si>
    <t>Nepředpokládané nutné zajištění provozu skrytých rozvodů TZB (kabeláž elektro apod) (předepsaná cena, , 15 000 Kč)</t>
  </si>
  <si>
    <t>VRN11</t>
  </si>
  <si>
    <t>Nepředpokládané nutné zajištění rovinatosti, návaznosti nových konstrukcí na konstrukce apod. nad,, rámec projektem stanovených úprav (předepsaná cena 40 000 Kč)</t>
  </si>
  <si>
    <t>VRN12</t>
  </si>
  <si>
    <t>Vzorkování materiálu dle PD</t>
  </si>
  <si>
    <t>VRN13</t>
  </si>
  <si>
    <t>Dílenské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</si>
</sst>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2"/>
  <sheetViews>
    <sheetView showGridLines="0" tabSelected="1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199" t="s">
        <v>4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">
      <c r="A2" s="3"/>
      <c r="B2" s="77" t="s">
        <v>24</v>
      </c>
      <c r="C2" s="78"/>
      <c r="D2" s="79" t="s">
        <v>43</v>
      </c>
      <c r="E2" s="208" t="s">
        <v>44</v>
      </c>
      <c r="F2" s="209"/>
      <c r="G2" s="209"/>
      <c r="H2" s="209"/>
      <c r="I2" s="209"/>
      <c r="J2" s="210"/>
      <c r="O2" s="2"/>
    </row>
    <row r="3" spans="1:15" ht="27" hidden="1" customHeight="1" x14ac:dyDescent="0.2">
      <c r="A3" s="3"/>
      <c r="B3" s="80"/>
      <c r="C3" s="78"/>
      <c r="D3" s="81"/>
      <c r="E3" s="211"/>
      <c r="F3" s="212"/>
      <c r="G3" s="212"/>
      <c r="H3" s="212"/>
      <c r="I3" s="212"/>
      <c r="J3" s="213"/>
    </row>
    <row r="4" spans="1:15" ht="23.25" customHeight="1" x14ac:dyDescent="0.2">
      <c r="A4" s="3"/>
      <c r="B4" s="82"/>
      <c r="C4" s="83"/>
      <c r="D4" s="84"/>
      <c r="E4" s="221"/>
      <c r="F4" s="221"/>
      <c r="G4" s="221"/>
      <c r="H4" s="221"/>
      <c r="I4" s="221"/>
      <c r="J4" s="222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15"/>
      <c r="E11" s="215"/>
      <c r="F11" s="215"/>
      <c r="G11" s="215"/>
      <c r="H11" s="26" t="s">
        <v>42</v>
      </c>
      <c r="I11" s="86"/>
      <c r="J11" s="10"/>
    </row>
    <row r="12" spans="1:15" ht="15.75" customHeight="1" x14ac:dyDescent="0.2">
      <c r="A12" s="3"/>
      <c r="B12" s="39"/>
      <c r="C12" s="24"/>
      <c r="D12" s="220"/>
      <c r="E12" s="220"/>
      <c r="F12" s="220"/>
      <c r="G12" s="220"/>
      <c r="H12" s="26" t="s">
        <v>36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23"/>
      <c r="F13" s="224"/>
      <c r="G13" s="224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14"/>
      <c r="F15" s="214"/>
      <c r="G15" s="216"/>
      <c r="H15" s="216"/>
      <c r="I15" s="216" t="s">
        <v>31</v>
      </c>
      <c r="J15" s="217"/>
    </row>
    <row r="16" spans="1:15" ht="23.25" customHeight="1" x14ac:dyDescent="0.2">
      <c r="A16" s="138" t="s">
        <v>26</v>
      </c>
      <c r="B16" s="55" t="s">
        <v>26</v>
      </c>
      <c r="C16" s="56"/>
      <c r="D16" s="57"/>
      <c r="E16" s="205"/>
      <c r="F16" s="206"/>
      <c r="G16" s="205"/>
      <c r="H16" s="206"/>
      <c r="I16" s="205">
        <f>SUMIF(F52:F88,A16,I52:I88)+SUMIF(F52:F88,"PSU",I52:I88)</f>
        <v>0</v>
      </c>
      <c r="J16" s="207"/>
    </row>
    <row r="17" spans="1:10" ht="23.25" customHeight="1" x14ac:dyDescent="0.2">
      <c r="A17" s="138" t="s">
        <v>27</v>
      </c>
      <c r="B17" s="55" t="s">
        <v>27</v>
      </c>
      <c r="C17" s="56"/>
      <c r="D17" s="57"/>
      <c r="E17" s="205"/>
      <c r="F17" s="206"/>
      <c r="G17" s="205"/>
      <c r="H17" s="206"/>
      <c r="I17" s="205">
        <f>SUMIF(F52:F88,A17,I52:I88)</f>
        <v>0</v>
      </c>
      <c r="J17" s="207"/>
    </row>
    <row r="18" spans="1:10" ht="23.25" customHeight="1" x14ac:dyDescent="0.2">
      <c r="A18" s="138" t="s">
        <v>28</v>
      </c>
      <c r="B18" s="55" t="s">
        <v>28</v>
      </c>
      <c r="C18" s="56"/>
      <c r="D18" s="57"/>
      <c r="E18" s="205"/>
      <c r="F18" s="206"/>
      <c r="G18" s="205"/>
      <c r="H18" s="206"/>
      <c r="I18" s="205">
        <f>SUMIF(F52:F88,A18,I52:I88)</f>
        <v>0</v>
      </c>
      <c r="J18" s="207"/>
    </row>
    <row r="19" spans="1:10" ht="23.25" customHeight="1" x14ac:dyDescent="0.2">
      <c r="A19" s="138" t="s">
        <v>130</v>
      </c>
      <c r="B19" s="55" t="s">
        <v>29</v>
      </c>
      <c r="C19" s="56"/>
      <c r="D19" s="57"/>
      <c r="E19" s="205"/>
      <c r="F19" s="206"/>
      <c r="G19" s="205"/>
      <c r="H19" s="206"/>
      <c r="I19" s="205">
        <f>SUMIF(F52:F88,A19,I52:I88)</f>
        <v>0</v>
      </c>
      <c r="J19" s="207"/>
    </row>
    <row r="20" spans="1:10" ht="23.25" customHeight="1" x14ac:dyDescent="0.2">
      <c r="A20" s="138" t="s">
        <v>131</v>
      </c>
      <c r="B20" s="55" t="s">
        <v>30</v>
      </c>
      <c r="C20" s="56"/>
      <c r="D20" s="57"/>
      <c r="E20" s="205"/>
      <c r="F20" s="206"/>
      <c r="G20" s="205"/>
      <c r="H20" s="206"/>
      <c r="I20" s="205">
        <f>SUMIF(F52:F88,A20,I52:I88)</f>
        <v>0</v>
      </c>
      <c r="J20" s="207"/>
    </row>
    <row r="21" spans="1:10" ht="23.25" customHeight="1" x14ac:dyDescent="0.2">
      <c r="A21" s="3"/>
      <c r="B21" s="72" t="s">
        <v>31</v>
      </c>
      <c r="C21" s="73"/>
      <c r="D21" s="74"/>
      <c r="E21" s="218"/>
      <c r="F21" s="219"/>
      <c r="G21" s="218"/>
      <c r="H21" s="219"/>
      <c r="I21" s="218">
        <f>SUM(I16:J20)</f>
        <v>0</v>
      </c>
      <c r="J21" s="230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28">
        <f>ZakladDPHSniVypocet</f>
        <v>0</v>
      </c>
      <c r="H23" s="229"/>
      <c r="I23" s="229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26">
        <f>IF(A24&gt;50, ROUNDUP(A23, 0), ROUNDDOWN(A23, 0))</f>
        <v>0</v>
      </c>
      <c r="H24" s="227"/>
      <c r="I24" s="227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28">
        <f>ZakladDPHZaklVypocet</f>
        <v>0</v>
      </c>
      <c r="H25" s="229"/>
      <c r="I25" s="229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02">
        <f>IF(A26&gt;50, ROUNDUP(A25, 0), ROUNDDOWN(A25, 0))</f>
        <v>0</v>
      </c>
      <c r="H26" s="203"/>
      <c r="I26" s="203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04">
        <f>CenaCelkem-(ZakladDPHSni+DPHSni+ZakladDPHZakl+DPHZakl)</f>
        <v>0</v>
      </c>
      <c r="H27" s="204"/>
      <c r="I27" s="204"/>
      <c r="J27" s="61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32">
        <f>ZakladDPHSniVypocet+ZakladDPHZaklVypocet</f>
        <v>0</v>
      </c>
      <c r="H28" s="232"/>
      <c r="I28" s="232"/>
      <c r="J28" s="11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5" t="s">
        <v>37</v>
      </c>
      <c r="C29" s="120"/>
      <c r="D29" s="120"/>
      <c r="E29" s="120"/>
      <c r="F29" s="120"/>
      <c r="G29" s="231">
        <f>IF(A29&gt;50, ROUNDUP(A27, 0), ROUNDDOWN(A27, 0))</f>
        <v>0</v>
      </c>
      <c r="H29" s="231"/>
      <c r="I29" s="231"/>
      <c r="J29" s="121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43698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3"/>
      <c r="E34" s="234"/>
      <c r="F34" s="29"/>
      <c r="G34" s="233"/>
      <c r="H34" s="234"/>
      <c r="I34" s="234"/>
      <c r="J34" s="36"/>
    </row>
    <row r="35" spans="1:10" ht="12.75" customHeight="1" x14ac:dyDescent="0.2">
      <c r="A35" s="3"/>
      <c r="B35" s="3"/>
      <c r="C35" s="4"/>
      <c r="D35" s="225" t="s">
        <v>2</v>
      </c>
      <c r="E35" s="225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45</v>
      </c>
      <c r="C39" s="192"/>
      <c r="D39" s="193"/>
      <c r="E39" s="193"/>
      <c r="F39" s="102">
        <f>'104 01.1 Pol'!AE209+'104 01.2 Pol'!AE444+'104 02.1 Pol'!AE40+'104 03 Pol'!AE23</f>
        <v>0</v>
      </c>
      <c r="G39" s="103">
        <f>'104 01.1 Pol'!AF209+'104 01.2 Pol'!AF444+'104 02.1 Pol'!AF40+'104 03 Pol'!AF23</f>
        <v>0</v>
      </c>
      <c r="H39" s="104">
        <f t="shared" ref="H39:H44" si="1">(F39*SazbaDPH1/100)+(G39*SazbaDPH2/100)</f>
        <v>0</v>
      </c>
      <c r="I39" s="104">
        <f t="shared" ref="I39:I44" si="2">F39+G39+H39</f>
        <v>0</v>
      </c>
      <c r="J39" s="105" t="str">
        <f t="shared" ref="J39:J44" si="3">IF(CenaCelkemVypocet=0,"",I39/CenaCelkemVypocet*100)</f>
        <v/>
      </c>
    </row>
    <row r="40" spans="1:10" ht="25.5" customHeight="1" x14ac:dyDescent="0.2">
      <c r="A40" s="91">
        <v>2</v>
      </c>
      <c r="B40" s="106" t="s">
        <v>46</v>
      </c>
      <c r="C40" s="197" t="s">
        <v>44</v>
      </c>
      <c r="D40" s="198"/>
      <c r="E40" s="198"/>
      <c r="F40" s="107">
        <f>'104 01.1 Pol'!AE209+'104 01.2 Pol'!AE444+'104 02.1 Pol'!AE40+'104 03 Pol'!AE23</f>
        <v>0</v>
      </c>
      <c r="G40" s="108">
        <f>'104 01.1 Pol'!AF209+'104 01.2 Pol'!AF444+'104 02.1 Pol'!AF40+'104 03 Pol'!AF23</f>
        <v>0</v>
      </c>
      <c r="H40" s="108">
        <f t="shared" si="1"/>
        <v>0</v>
      </c>
      <c r="I40" s="108">
        <f t="shared" si="2"/>
        <v>0</v>
      </c>
      <c r="J40" s="109" t="str">
        <f t="shared" si="3"/>
        <v/>
      </c>
    </row>
    <row r="41" spans="1:10" ht="25.5" customHeight="1" x14ac:dyDescent="0.2">
      <c r="A41" s="91">
        <v>3</v>
      </c>
      <c r="B41" s="110" t="s">
        <v>47</v>
      </c>
      <c r="C41" s="192" t="s">
        <v>48</v>
      </c>
      <c r="D41" s="193"/>
      <c r="E41" s="193"/>
      <c r="F41" s="111">
        <f>'104 01.1 Pol'!AE209</f>
        <v>0</v>
      </c>
      <c r="G41" s="104">
        <f>'104 01.1 Pol'!AF209</f>
        <v>0</v>
      </c>
      <c r="H41" s="104">
        <f t="shared" si="1"/>
        <v>0</v>
      </c>
      <c r="I41" s="104">
        <f t="shared" si="2"/>
        <v>0</v>
      </c>
      <c r="J41" s="105" t="str">
        <f t="shared" si="3"/>
        <v/>
      </c>
    </row>
    <row r="42" spans="1:10" ht="25.5" customHeight="1" x14ac:dyDescent="0.2">
      <c r="A42" s="91">
        <v>3</v>
      </c>
      <c r="B42" s="110" t="s">
        <v>49</v>
      </c>
      <c r="C42" s="192" t="s">
        <v>50</v>
      </c>
      <c r="D42" s="193"/>
      <c r="E42" s="193"/>
      <c r="F42" s="111">
        <f>'104 01.2 Pol'!AE444</f>
        <v>0</v>
      </c>
      <c r="G42" s="104">
        <f>'104 01.2 Pol'!AF444</f>
        <v>0</v>
      </c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 x14ac:dyDescent="0.2">
      <c r="A43" s="91">
        <v>3</v>
      </c>
      <c r="B43" s="110" t="s">
        <v>51</v>
      </c>
      <c r="C43" s="192" t="s">
        <v>52</v>
      </c>
      <c r="D43" s="193"/>
      <c r="E43" s="193"/>
      <c r="F43" s="111">
        <f>'104 02.1 Pol'!AE40</f>
        <v>0</v>
      </c>
      <c r="G43" s="104">
        <f>'104 02.1 Pol'!AF40</f>
        <v>0</v>
      </c>
      <c r="H43" s="104">
        <f t="shared" si="1"/>
        <v>0</v>
      </c>
      <c r="I43" s="104">
        <f t="shared" si="2"/>
        <v>0</v>
      </c>
      <c r="J43" s="105" t="str">
        <f t="shared" si="3"/>
        <v/>
      </c>
    </row>
    <row r="44" spans="1:10" ht="25.5" customHeight="1" x14ac:dyDescent="0.2">
      <c r="A44" s="91">
        <v>3</v>
      </c>
      <c r="B44" s="110" t="s">
        <v>53</v>
      </c>
      <c r="C44" s="192" t="s">
        <v>54</v>
      </c>
      <c r="D44" s="193"/>
      <c r="E44" s="193"/>
      <c r="F44" s="111">
        <f>'104 03 Pol'!AE23</f>
        <v>0</v>
      </c>
      <c r="G44" s="104">
        <f>'104 03 Pol'!AF23</f>
        <v>0</v>
      </c>
      <c r="H44" s="104">
        <f t="shared" si="1"/>
        <v>0</v>
      </c>
      <c r="I44" s="104">
        <f t="shared" si="2"/>
        <v>0</v>
      </c>
      <c r="J44" s="105" t="str">
        <f t="shared" si="3"/>
        <v/>
      </c>
    </row>
    <row r="45" spans="1:10" ht="25.5" customHeight="1" x14ac:dyDescent="0.2">
      <c r="A45" s="91"/>
      <c r="B45" s="194" t="s">
        <v>55</v>
      </c>
      <c r="C45" s="195"/>
      <c r="D45" s="195"/>
      <c r="E45" s="196"/>
      <c r="F45" s="112">
        <f>SUMIF(A39:A44,"=1",F39:F44)</f>
        <v>0</v>
      </c>
      <c r="G45" s="113">
        <f>SUMIF(A39:A44,"=1",G39:G44)</f>
        <v>0</v>
      </c>
      <c r="H45" s="113">
        <f>SUMIF(A39:A44,"=1",H39:H44)</f>
        <v>0</v>
      </c>
      <c r="I45" s="113">
        <f>SUMIF(A39:A44,"=1",I39:I44)</f>
        <v>0</v>
      </c>
      <c r="J45" s="114">
        <f>SUMIF(A39:A44,"=1",J39:J44)</f>
        <v>0</v>
      </c>
    </row>
    <row r="49" spans="1:10" ht="15.75" x14ac:dyDescent="0.25">
      <c r="B49" s="122" t="s">
        <v>57</v>
      </c>
    </row>
    <row r="51" spans="1:10" ht="25.5" customHeight="1" x14ac:dyDescent="0.2">
      <c r="A51" s="123"/>
      <c r="B51" s="126" t="s">
        <v>18</v>
      </c>
      <c r="C51" s="126" t="s">
        <v>6</v>
      </c>
      <c r="D51" s="127"/>
      <c r="E51" s="127"/>
      <c r="F51" s="128" t="s">
        <v>58</v>
      </c>
      <c r="G51" s="128"/>
      <c r="H51" s="128"/>
      <c r="I51" s="128" t="s">
        <v>31</v>
      </c>
      <c r="J51" s="128" t="s">
        <v>0</v>
      </c>
    </row>
    <row r="52" spans="1:10" ht="25.5" customHeight="1" x14ac:dyDescent="0.2">
      <c r="A52" s="124"/>
      <c r="B52" s="129" t="s">
        <v>59</v>
      </c>
      <c r="C52" s="190" t="s">
        <v>60</v>
      </c>
      <c r="D52" s="191"/>
      <c r="E52" s="191"/>
      <c r="F52" s="134" t="s">
        <v>26</v>
      </c>
      <c r="G52" s="135"/>
      <c r="H52" s="135"/>
      <c r="I52" s="135">
        <f>'104 01.1 Pol'!G8</f>
        <v>0</v>
      </c>
      <c r="J52" s="132" t="str">
        <f>IF(I89=0,"",I52/I89*100)</f>
        <v/>
      </c>
    </row>
    <row r="53" spans="1:10" ht="25.5" customHeight="1" x14ac:dyDescent="0.2">
      <c r="A53" s="124"/>
      <c r="B53" s="129" t="s">
        <v>61</v>
      </c>
      <c r="C53" s="190" t="s">
        <v>62</v>
      </c>
      <c r="D53" s="191"/>
      <c r="E53" s="191"/>
      <c r="F53" s="134" t="s">
        <v>26</v>
      </c>
      <c r="G53" s="135"/>
      <c r="H53" s="135"/>
      <c r="I53" s="135">
        <f>'104 01.2 Pol'!G8</f>
        <v>0</v>
      </c>
      <c r="J53" s="132" t="str">
        <f>IF(I89=0,"",I53/I89*100)</f>
        <v/>
      </c>
    </row>
    <row r="54" spans="1:10" ht="25.5" customHeight="1" x14ac:dyDescent="0.2">
      <c r="A54" s="124"/>
      <c r="B54" s="129" t="s">
        <v>63</v>
      </c>
      <c r="C54" s="190" t="s">
        <v>64</v>
      </c>
      <c r="D54" s="191"/>
      <c r="E54" s="191"/>
      <c r="F54" s="134" t="s">
        <v>26</v>
      </c>
      <c r="G54" s="135"/>
      <c r="H54" s="135"/>
      <c r="I54" s="135">
        <f>'104 01.2 Pol'!G27</f>
        <v>0</v>
      </c>
      <c r="J54" s="132" t="str">
        <f>IF(I89=0,"",I54/I89*100)</f>
        <v/>
      </c>
    </row>
    <row r="55" spans="1:10" ht="25.5" customHeight="1" x14ac:dyDescent="0.2">
      <c r="A55" s="124"/>
      <c r="B55" s="129" t="s">
        <v>65</v>
      </c>
      <c r="C55" s="190" t="s">
        <v>66</v>
      </c>
      <c r="D55" s="191"/>
      <c r="E55" s="191"/>
      <c r="F55" s="134" t="s">
        <v>26</v>
      </c>
      <c r="G55" s="135"/>
      <c r="H55" s="135"/>
      <c r="I55" s="135">
        <f>'104 01.2 Pol'!G53</f>
        <v>0</v>
      </c>
      <c r="J55" s="132" t="str">
        <f>IF(I89=0,"",I55/I89*100)</f>
        <v/>
      </c>
    </row>
    <row r="56" spans="1:10" ht="25.5" customHeight="1" x14ac:dyDescent="0.2">
      <c r="A56" s="124"/>
      <c r="B56" s="129" t="s">
        <v>67</v>
      </c>
      <c r="C56" s="190" t="s">
        <v>68</v>
      </c>
      <c r="D56" s="191"/>
      <c r="E56" s="191"/>
      <c r="F56" s="134" t="s">
        <v>26</v>
      </c>
      <c r="G56" s="135"/>
      <c r="H56" s="135"/>
      <c r="I56" s="135">
        <f>'104 01.2 Pol'!G111</f>
        <v>0</v>
      </c>
      <c r="J56" s="132" t="str">
        <f>IF(I89=0,"",I56/I89*100)</f>
        <v/>
      </c>
    </row>
    <row r="57" spans="1:10" ht="25.5" customHeight="1" x14ac:dyDescent="0.2">
      <c r="A57" s="124"/>
      <c r="B57" s="129" t="s">
        <v>69</v>
      </c>
      <c r="C57" s="190" t="s">
        <v>70</v>
      </c>
      <c r="D57" s="191"/>
      <c r="E57" s="191"/>
      <c r="F57" s="134" t="s">
        <v>26</v>
      </c>
      <c r="G57" s="135"/>
      <c r="H57" s="135"/>
      <c r="I57" s="135">
        <f>'104 01.2 Pol'!G145</f>
        <v>0</v>
      </c>
      <c r="J57" s="132" t="str">
        <f>IF(I89=0,"",I57/I89*100)</f>
        <v/>
      </c>
    </row>
    <row r="58" spans="1:10" ht="25.5" customHeight="1" x14ac:dyDescent="0.2">
      <c r="A58" s="124"/>
      <c r="B58" s="129" t="s">
        <v>71</v>
      </c>
      <c r="C58" s="190" t="s">
        <v>72</v>
      </c>
      <c r="D58" s="191"/>
      <c r="E58" s="191"/>
      <c r="F58" s="134" t="s">
        <v>26</v>
      </c>
      <c r="G58" s="135"/>
      <c r="H58" s="135"/>
      <c r="I58" s="135">
        <f>'104 01.1 Pol'!G14</f>
        <v>0</v>
      </c>
      <c r="J58" s="132" t="str">
        <f>IF(I89=0,"",I58/I89*100)</f>
        <v/>
      </c>
    </row>
    <row r="59" spans="1:10" ht="25.5" customHeight="1" x14ac:dyDescent="0.2">
      <c r="A59" s="124"/>
      <c r="B59" s="129" t="s">
        <v>73</v>
      </c>
      <c r="C59" s="190" t="s">
        <v>74</v>
      </c>
      <c r="D59" s="191"/>
      <c r="E59" s="191"/>
      <c r="F59" s="134" t="s">
        <v>26</v>
      </c>
      <c r="G59" s="135"/>
      <c r="H59" s="135"/>
      <c r="I59" s="135">
        <f>'104 01.2 Pol'!G216</f>
        <v>0</v>
      </c>
      <c r="J59" s="132" t="str">
        <f>IF(I89=0,"",I59/I89*100)</f>
        <v/>
      </c>
    </row>
    <row r="60" spans="1:10" ht="25.5" customHeight="1" x14ac:dyDescent="0.2">
      <c r="A60" s="124"/>
      <c r="B60" s="129" t="s">
        <v>75</v>
      </c>
      <c r="C60" s="190" t="s">
        <v>76</v>
      </c>
      <c r="D60" s="191"/>
      <c r="E60" s="191"/>
      <c r="F60" s="134" t="s">
        <v>26</v>
      </c>
      <c r="G60" s="135"/>
      <c r="H60" s="135"/>
      <c r="I60" s="135">
        <f>'104 01.2 Pol'!G229</f>
        <v>0</v>
      </c>
      <c r="J60" s="132" t="str">
        <f>IF(I89=0,"",I60/I89*100)</f>
        <v/>
      </c>
    </row>
    <row r="61" spans="1:10" ht="25.5" customHeight="1" x14ac:dyDescent="0.2">
      <c r="A61" s="124"/>
      <c r="B61" s="129" t="s">
        <v>77</v>
      </c>
      <c r="C61" s="190" t="s">
        <v>78</v>
      </c>
      <c r="D61" s="191"/>
      <c r="E61" s="191"/>
      <c r="F61" s="134" t="s">
        <v>26</v>
      </c>
      <c r="G61" s="135"/>
      <c r="H61" s="135"/>
      <c r="I61" s="135">
        <f>'104 01.2 Pol'!G238</f>
        <v>0</v>
      </c>
      <c r="J61" s="132" t="str">
        <f>IF(I89=0,"",I61/I89*100)</f>
        <v/>
      </c>
    </row>
    <row r="62" spans="1:10" ht="25.5" customHeight="1" x14ac:dyDescent="0.2">
      <c r="A62" s="124"/>
      <c r="B62" s="129" t="s">
        <v>79</v>
      </c>
      <c r="C62" s="190" t="s">
        <v>80</v>
      </c>
      <c r="D62" s="191"/>
      <c r="E62" s="191"/>
      <c r="F62" s="134" t="s">
        <v>26</v>
      </c>
      <c r="G62" s="135"/>
      <c r="H62" s="135"/>
      <c r="I62" s="135">
        <f>'104 02.1 Pol'!G8</f>
        <v>0</v>
      </c>
      <c r="J62" s="132" t="str">
        <f>IF(I89=0,"",I62/I89*100)</f>
        <v/>
      </c>
    </row>
    <row r="63" spans="1:10" ht="25.5" customHeight="1" x14ac:dyDescent="0.2">
      <c r="A63" s="124"/>
      <c r="B63" s="129" t="s">
        <v>81</v>
      </c>
      <c r="C63" s="190" t="s">
        <v>82</v>
      </c>
      <c r="D63" s="191"/>
      <c r="E63" s="191"/>
      <c r="F63" s="134" t="s">
        <v>26</v>
      </c>
      <c r="G63" s="135"/>
      <c r="H63" s="135"/>
      <c r="I63" s="135">
        <f>'104 02.1 Pol'!G10</f>
        <v>0</v>
      </c>
      <c r="J63" s="132" t="str">
        <f>IF(I89=0,"",I63/I89*100)</f>
        <v/>
      </c>
    </row>
    <row r="64" spans="1:10" ht="25.5" customHeight="1" x14ac:dyDescent="0.2">
      <c r="A64" s="124"/>
      <c r="B64" s="129" t="s">
        <v>83</v>
      </c>
      <c r="C64" s="190" t="s">
        <v>84</v>
      </c>
      <c r="D64" s="191"/>
      <c r="E64" s="191"/>
      <c r="F64" s="134" t="s">
        <v>26</v>
      </c>
      <c r="G64" s="135"/>
      <c r="H64" s="135"/>
      <c r="I64" s="135">
        <f>'104 02.1 Pol'!G12</f>
        <v>0</v>
      </c>
      <c r="J64" s="132" t="str">
        <f>IF(I89=0,"",I64/I89*100)</f>
        <v/>
      </c>
    </row>
    <row r="65" spans="1:10" ht="25.5" customHeight="1" x14ac:dyDescent="0.2">
      <c r="A65" s="124"/>
      <c r="B65" s="129" t="s">
        <v>85</v>
      </c>
      <c r="C65" s="190" t="s">
        <v>86</v>
      </c>
      <c r="D65" s="191"/>
      <c r="E65" s="191"/>
      <c r="F65" s="134" t="s">
        <v>26</v>
      </c>
      <c r="G65" s="135"/>
      <c r="H65" s="135"/>
      <c r="I65" s="135">
        <f>'104 02.1 Pol'!G22</f>
        <v>0</v>
      </c>
      <c r="J65" s="132" t="str">
        <f>IF(I89=0,"",I65/I89*100)</f>
        <v/>
      </c>
    </row>
    <row r="66" spans="1:10" ht="25.5" customHeight="1" x14ac:dyDescent="0.2">
      <c r="A66" s="124"/>
      <c r="B66" s="129" t="s">
        <v>87</v>
      </c>
      <c r="C66" s="190" t="s">
        <v>88</v>
      </c>
      <c r="D66" s="191"/>
      <c r="E66" s="191"/>
      <c r="F66" s="134" t="s">
        <v>26</v>
      </c>
      <c r="G66" s="135"/>
      <c r="H66" s="135"/>
      <c r="I66" s="135">
        <f>'104 02.1 Pol'!G24</f>
        <v>0</v>
      </c>
      <c r="J66" s="132" t="str">
        <f>IF(I89=0,"",I66/I89*100)</f>
        <v/>
      </c>
    </row>
    <row r="67" spans="1:10" ht="25.5" customHeight="1" x14ac:dyDescent="0.2">
      <c r="A67" s="124"/>
      <c r="B67" s="129" t="s">
        <v>89</v>
      </c>
      <c r="C67" s="190" t="s">
        <v>90</v>
      </c>
      <c r="D67" s="191"/>
      <c r="E67" s="191"/>
      <c r="F67" s="134" t="s">
        <v>26</v>
      </c>
      <c r="G67" s="135"/>
      <c r="H67" s="135"/>
      <c r="I67" s="135">
        <f>'104 02.1 Pol'!G27</f>
        <v>0</v>
      </c>
      <c r="J67" s="132" t="str">
        <f>IF(I89=0,"",I67/I89*100)</f>
        <v/>
      </c>
    </row>
    <row r="68" spans="1:10" ht="25.5" customHeight="1" x14ac:dyDescent="0.2">
      <c r="A68" s="124"/>
      <c r="B68" s="129" t="s">
        <v>91</v>
      </c>
      <c r="C68" s="190" t="s">
        <v>92</v>
      </c>
      <c r="D68" s="191"/>
      <c r="E68" s="191"/>
      <c r="F68" s="134" t="s">
        <v>26</v>
      </c>
      <c r="G68" s="135"/>
      <c r="H68" s="135"/>
      <c r="I68" s="135">
        <f>'104 02.1 Pol'!G32</f>
        <v>0</v>
      </c>
      <c r="J68" s="132" t="str">
        <f>IF(I89=0,"",I68/I89*100)</f>
        <v/>
      </c>
    </row>
    <row r="69" spans="1:10" ht="25.5" customHeight="1" x14ac:dyDescent="0.2">
      <c r="A69" s="124"/>
      <c r="B69" s="129" t="s">
        <v>93</v>
      </c>
      <c r="C69" s="190" t="s">
        <v>94</v>
      </c>
      <c r="D69" s="191"/>
      <c r="E69" s="191"/>
      <c r="F69" s="134" t="s">
        <v>26</v>
      </c>
      <c r="G69" s="135"/>
      <c r="H69" s="135"/>
      <c r="I69" s="135">
        <f>'104 02.1 Pol'!G35</f>
        <v>0</v>
      </c>
      <c r="J69" s="132" t="str">
        <f>IF(I89=0,"",I69/I89*100)</f>
        <v/>
      </c>
    </row>
    <row r="70" spans="1:10" ht="25.5" customHeight="1" x14ac:dyDescent="0.2">
      <c r="A70" s="124"/>
      <c r="B70" s="129" t="s">
        <v>92</v>
      </c>
      <c r="C70" s="190" t="s">
        <v>95</v>
      </c>
      <c r="D70" s="191"/>
      <c r="E70" s="191"/>
      <c r="F70" s="134" t="s">
        <v>26</v>
      </c>
      <c r="G70" s="135"/>
      <c r="H70" s="135"/>
      <c r="I70" s="135">
        <f>'104 01.1 Pol'!G117+'104 01.2 Pol'!G240</f>
        <v>0</v>
      </c>
      <c r="J70" s="132" t="str">
        <f>IF(I89=0,"",I70/I89*100)</f>
        <v/>
      </c>
    </row>
    <row r="71" spans="1:10" ht="25.5" customHeight="1" x14ac:dyDescent="0.2">
      <c r="A71" s="124"/>
      <c r="B71" s="129" t="s">
        <v>96</v>
      </c>
      <c r="C71" s="190" t="s">
        <v>97</v>
      </c>
      <c r="D71" s="191"/>
      <c r="E71" s="191"/>
      <c r="F71" s="134" t="s">
        <v>26</v>
      </c>
      <c r="G71" s="135"/>
      <c r="H71" s="135"/>
      <c r="I71" s="135">
        <f>'104 01.2 Pol'!G242</f>
        <v>0</v>
      </c>
      <c r="J71" s="132" t="str">
        <f>IF(I89=0,"",I71/I89*100)</f>
        <v/>
      </c>
    </row>
    <row r="72" spans="1:10" ht="25.5" customHeight="1" x14ac:dyDescent="0.2">
      <c r="A72" s="124"/>
      <c r="B72" s="129" t="s">
        <v>98</v>
      </c>
      <c r="C72" s="190" t="s">
        <v>54</v>
      </c>
      <c r="D72" s="191"/>
      <c r="E72" s="191"/>
      <c r="F72" s="134" t="s">
        <v>26</v>
      </c>
      <c r="G72" s="135"/>
      <c r="H72" s="135"/>
      <c r="I72" s="135">
        <f>'104 03 Pol'!G8</f>
        <v>0</v>
      </c>
      <c r="J72" s="132" t="str">
        <f>IF(I89=0,"",I72/I89*100)</f>
        <v/>
      </c>
    </row>
    <row r="73" spans="1:10" ht="25.5" customHeight="1" x14ac:dyDescent="0.2">
      <c r="A73" s="124"/>
      <c r="B73" s="129" t="s">
        <v>99</v>
      </c>
      <c r="C73" s="190" t="s">
        <v>100</v>
      </c>
      <c r="D73" s="191"/>
      <c r="E73" s="191"/>
      <c r="F73" s="134" t="s">
        <v>27</v>
      </c>
      <c r="G73" s="135"/>
      <c r="H73" s="135"/>
      <c r="I73" s="135">
        <f>'104 01.2 Pol'!G251</f>
        <v>0</v>
      </c>
      <c r="J73" s="132" t="str">
        <f>IF(I89=0,"",I73/I89*100)</f>
        <v/>
      </c>
    </row>
    <row r="74" spans="1:10" ht="25.5" customHeight="1" x14ac:dyDescent="0.2">
      <c r="A74" s="124"/>
      <c r="B74" s="129" t="s">
        <v>101</v>
      </c>
      <c r="C74" s="190" t="s">
        <v>102</v>
      </c>
      <c r="D74" s="191"/>
      <c r="E74" s="191"/>
      <c r="F74" s="134" t="s">
        <v>27</v>
      </c>
      <c r="G74" s="135"/>
      <c r="H74" s="135"/>
      <c r="I74" s="135">
        <f>'104 01.2 Pol'!G275</f>
        <v>0</v>
      </c>
      <c r="J74" s="132" t="str">
        <f>IF(I89=0,"",I74/I89*100)</f>
        <v/>
      </c>
    </row>
    <row r="75" spans="1:10" ht="25.5" customHeight="1" x14ac:dyDescent="0.2">
      <c r="A75" s="124"/>
      <c r="B75" s="129" t="s">
        <v>103</v>
      </c>
      <c r="C75" s="190" t="s">
        <v>104</v>
      </c>
      <c r="D75" s="191"/>
      <c r="E75" s="191"/>
      <c r="F75" s="134" t="s">
        <v>27</v>
      </c>
      <c r="G75" s="135"/>
      <c r="H75" s="135"/>
      <c r="I75" s="135">
        <f>'104 01.1 Pol'!G119</f>
        <v>0</v>
      </c>
      <c r="J75" s="132" t="str">
        <f>IF(I89=0,"",I75/I89*100)</f>
        <v/>
      </c>
    </row>
    <row r="76" spans="1:10" ht="25.5" customHeight="1" x14ac:dyDescent="0.2">
      <c r="A76" s="124"/>
      <c r="B76" s="129" t="s">
        <v>105</v>
      </c>
      <c r="C76" s="190" t="s">
        <v>106</v>
      </c>
      <c r="D76" s="191"/>
      <c r="E76" s="191"/>
      <c r="F76" s="134" t="s">
        <v>27</v>
      </c>
      <c r="G76" s="135"/>
      <c r="H76" s="135"/>
      <c r="I76" s="135">
        <f>'104 01.1 Pol'!G125</f>
        <v>0</v>
      </c>
      <c r="J76" s="132" t="str">
        <f>IF(I89=0,"",I76/I89*100)</f>
        <v/>
      </c>
    </row>
    <row r="77" spans="1:10" ht="25.5" customHeight="1" x14ac:dyDescent="0.2">
      <c r="A77" s="124"/>
      <c r="B77" s="129" t="s">
        <v>107</v>
      </c>
      <c r="C77" s="190" t="s">
        <v>108</v>
      </c>
      <c r="D77" s="191"/>
      <c r="E77" s="191"/>
      <c r="F77" s="134" t="s">
        <v>27</v>
      </c>
      <c r="G77" s="135"/>
      <c r="H77" s="135"/>
      <c r="I77" s="135">
        <f>'104 01.2 Pol'!G298</f>
        <v>0</v>
      </c>
      <c r="J77" s="132" t="str">
        <f>IF(I89=0,"",I77/I89*100)</f>
        <v/>
      </c>
    </row>
    <row r="78" spans="1:10" ht="25.5" customHeight="1" x14ac:dyDescent="0.2">
      <c r="A78" s="124"/>
      <c r="B78" s="129" t="s">
        <v>107</v>
      </c>
      <c r="C78" s="190" t="s">
        <v>109</v>
      </c>
      <c r="D78" s="191"/>
      <c r="E78" s="191"/>
      <c r="F78" s="134" t="s">
        <v>27</v>
      </c>
      <c r="G78" s="135"/>
      <c r="H78" s="135"/>
      <c r="I78" s="135">
        <f>'104 01.1 Pol'!G141</f>
        <v>0</v>
      </c>
      <c r="J78" s="132" t="str">
        <f>IF(I89=0,"",I78/I89*100)</f>
        <v/>
      </c>
    </row>
    <row r="79" spans="1:10" ht="25.5" customHeight="1" x14ac:dyDescent="0.2">
      <c r="A79" s="124"/>
      <c r="B79" s="129" t="s">
        <v>110</v>
      </c>
      <c r="C79" s="190" t="s">
        <v>111</v>
      </c>
      <c r="D79" s="191"/>
      <c r="E79" s="191"/>
      <c r="F79" s="134" t="s">
        <v>27</v>
      </c>
      <c r="G79" s="135"/>
      <c r="H79" s="135"/>
      <c r="I79" s="135">
        <f>'104 01.1 Pol'!G152+'104 01.2 Pol'!G340</f>
        <v>0</v>
      </c>
      <c r="J79" s="132" t="str">
        <f>IF(I89=0,"",I79/I89*100)</f>
        <v/>
      </c>
    </row>
    <row r="80" spans="1:10" ht="25.5" customHeight="1" x14ac:dyDescent="0.2">
      <c r="A80" s="124"/>
      <c r="B80" s="129" t="s">
        <v>112</v>
      </c>
      <c r="C80" s="190" t="s">
        <v>113</v>
      </c>
      <c r="D80" s="191"/>
      <c r="E80" s="191"/>
      <c r="F80" s="134" t="s">
        <v>27</v>
      </c>
      <c r="G80" s="135"/>
      <c r="H80" s="135"/>
      <c r="I80" s="135">
        <f>'104 01.1 Pol'!G158+'104 01.2 Pol'!G345</f>
        <v>0</v>
      </c>
      <c r="J80" s="132" t="str">
        <f>IF(I89=0,"",I80/I89*100)</f>
        <v/>
      </c>
    </row>
    <row r="81" spans="1:10" ht="25.5" customHeight="1" x14ac:dyDescent="0.2">
      <c r="A81" s="124"/>
      <c r="B81" s="129" t="s">
        <v>114</v>
      </c>
      <c r="C81" s="190" t="s">
        <v>115</v>
      </c>
      <c r="D81" s="191"/>
      <c r="E81" s="191"/>
      <c r="F81" s="134" t="s">
        <v>27</v>
      </c>
      <c r="G81" s="135"/>
      <c r="H81" s="135"/>
      <c r="I81" s="135">
        <f>'104 01.1 Pol'!G169</f>
        <v>0</v>
      </c>
      <c r="J81" s="132" t="str">
        <f>IF(I89=0,"",I81/I89*100)</f>
        <v/>
      </c>
    </row>
    <row r="82" spans="1:10" ht="25.5" customHeight="1" x14ac:dyDescent="0.2">
      <c r="A82" s="124"/>
      <c r="B82" s="129" t="s">
        <v>114</v>
      </c>
      <c r="C82" s="190" t="s">
        <v>116</v>
      </c>
      <c r="D82" s="191"/>
      <c r="E82" s="191"/>
      <c r="F82" s="134" t="s">
        <v>27</v>
      </c>
      <c r="G82" s="135"/>
      <c r="H82" s="135"/>
      <c r="I82" s="135">
        <f>'104 01.2 Pol'!G350</f>
        <v>0</v>
      </c>
      <c r="J82" s="132" t="str">
        <f>IF(I89=0,"",I82/I89*100)</f>
        <v/>
      </c>
    </row>
    <row r="83" spans="1:10" ht="25.5" customHeight="1" x14ac:dyDescent="0.2">
      <c r="A83" s="124"/>
      <c r="B83" s="129" t="s">
        <v>117</v>
      </c>
      <c r="C83" s="190" t="s">
        <v>118</v>
      </c>
      <c r="D83" s="191"/>
      <c r="E83" s="191"/>
      <c r="F83" s="134" t="s">
        <v>27</v>
      </c>
      <c r="G83" s="135"/>
      <c r="H83" s="135"/>
      <c r="I83" s="135">
        <f>'104 01.2 Pol'!G376</f>
        <v>0</v>
      </c>
      <c r="J83" s="132" t="str">
        <f>IF(I89=0,"",I83/I89*100)</f>
        <v/>
      </c>
    </row>
    <row r="84" spans="1:10" ht="25.5" customHeight="1" x14ac:dyDescent="0.2">
      <c r="A84" s="124"/>
      <c r="B84" s="129" t="s">
        <v>119</v>
      </c>
      <c r="C84" s="190" t="s">
        <v>120</v>
      </c>
      <c r="D84" s="191"/>
      <c r="E84" s="191"/>
      <c r="F84" s="134" t="s">
        <v>27</v>
      </c>
      <c r="G84" s="135"/>
      <c r="H84" s="135"/>
      <c r="I84" s="135">
        <f>'104 01.2 Pol'!G402</f>
        <v>0</v>
      </c>
      <c r="J84" s="132" t="str">
        <f>IF(I89=0,"",I84/I89*100)</f>
        <v/>
      </c>
    </row>
    <row r="85" spans="1:10" ht="25.5" customHeight="1" x14ac:dyDescent="0.2">
      <c r="A85" s="124"/>
      <c r="B85" s="129" t="s">
        <v>121</v>
      </c>
      <c r="C85" s="190" t="s">
        <v>122</v>
      </c>
      <c r="D85" s="191"/>
      <c r="E85" s="191"/>
      <c r="F85" s="134" t="s">
        <v>27</v>
      </c>
      <c r="G85" s="135"/>
      <c r="H85" s="135"/>
      <c r="I85" s="135">
        <f>'104 01.1 Pol'!G191</f>
        <v>0</v>
      </c>
      <c r="J85" s="132" t="str">
        <f>IF(I89=0,"",I85/I89*100)</f>
        <v/>
      </c>
    </row>
    <row r="86" spans="1:10" ht="25.5" customHeight="1" x14ac:dyDescent="0.2">
      <c r="A86" s="124"/>
      <c r="B86" s="129" t="s">
        <v>123</v>
      </c>
      <c r="C86" s="190" t="s">
        <v>124</v>
      </c>
      <c r="D86" s="191"/>
      <c r="E86" s="191"/>
      <c r="F86" s="134" t="s">
        <v>27</v>
      </c>
      <c r="G86" s="135"/>
      <c r="H86" s="135"/>
      <c r="I86" s="135">
        <f>'104 01.2 Pol'!G419</f>
        <v>0</v>
      </c>
      <c r="J86" s="132" t="str">
        <f>IF(I89=0,"",I86/I89*100)</f>
        <v/>
      </c>
    </row>
    <row r="87" spans="1:10" ht="25.5" customHeight="1" x14ac:dyDescent="0.2">
      <c r="A87" s="124"/>
      <c r="B87" s="129" t="s">
        <v>125</v>
      </c>
      <c r="C87" s="190" t="s">
        <v>126</v>
      </c>
      <c r="D87" s="191"/>
      <c r="E87" s="191"/>
      <c r="F87" s="134" t="s">
        <v>27</v>
      </c>
      <c r="G87" s="135"/>
      <c r="H87" s="135"/>
      <c r="I87" s="135">
        <f>'104 01.1 Pol'!G193</f>
        <v>0</v>
      </c>
      <c r="J87" s="132" t="str">
        <f>IF(I89=0,"",I87/I89*100)</f>
        <v/>
      </c>
    </row>
    <row r="88" spans="1:10" ht="25.5" customHeight="1" x14ac:dyDescent="0.2">
      <c r="A88" s="124"/>
      <c r="B88" s="129" t="s">
        <v>127</v>
      </c>
      <c r="C88" s="190" t="s">
        <v>128</v>
      </c>
      <c r="D88" s="191"/>
      <c r="E88" s="191"/>
      <c r="F88" s="134" t="s">
        <v>129</v>
      </c>
      <c r="G88" s="135"/>
      <c r="H88" s="135"/>
      <c r="I88" s="135">
        <f>'104 01.1 Pol'!G199</f>
        <v>0</v>
      </c>
      <c r="J88" s="132" t="str">
        <f>IF(I89=0,"",I88/I89*100)</f>
        <v/>
      </c>
    </row>
    <row r="89" spans="1:10" ht="25.5" customHeight="1" x14ac:dyDescent="0.2">
      <c r="A89" s="125"/>
      <c r="B89" s="130" t="s">
        <v>1</v>
      </c>
      <c r="C89" s="130"/>
      <c r="D89" s="131"/>
      <c r="E89" s="131"/>
      <c r="F89" s="136"/>
      <c r="G89" s="137"/>
      <c r="H89" s="137"/>
      <c r="I89" s="137">
        <f>SUM(I52:I88)</f>
        <v>0</v>
      </c>
      <c r="J89" s="133">
        <f>SUM(J52:J88)</f>
        <v>0</v>
      </c>
    </row>
    <row r="90" spans="1:10" x14ac:dyDescent="0.2">
      <c r="F90" s="89"/>
      <c r="G90" s="88"/>
      <c r="H90" s="89"/>
      <c r="I90" s="88"/>
      <c r="J90" s="90"/>
    </row>
    <row r="91" spans="1:10" x14ac:dyDescent="0.2">
      <c r="F91" s="89"/>
      <c r="G91" s="88"/>
      <c r="H91" s="89"/>
      <c r="I91" s="88"/>
      <c r="J91" s="90"/>
    </row>
    <row r="92" spans="1:10" x14ac:dyDescent="0.2">
      <c r="F92" s="89"/>
      <c r="G92" s="88"/>
      <c r="H92" s="89"/>
      <c r="I92" s="88"/>
      <c r="J92" s="90"/>
    </row>
  </sheetData>
  <sheetProtection algorithmName="SHA-512" hashValue="4Q+oDiB6VBiekT8GD+cqIIRpCbYmJ3nwI2MRvO/qvXtoXPtKtRKMKYzCkCefAbhTpiKNG0faXvJBGE8DOT1jxQ==" saltValue="h+Jv9fIJVZZTjAaD3tryP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5:E85"/>
    <mergeCell ref="C86:E86"/>
    <mergeCell ref="C87:E87"/>
    <mergeCell ref="C88:E88"/>
    <mergeCell ref="C80:E80"/>
    <mergeCell ref="C81:E81"/>
    <mergeCell ref="C82:E82"/>
    <mergeCell ref="C83:E83"/>
    <mergeCell ref="C84:E8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76" t="s">
        <v>8</v>
      </c>
      <c r="B2" s="75"/>
      <c r="C2" s="237"/>
      <c r="D2" s="237"/>
      <c r="E2" s="237"/>
      <c r="F2" s="237"/>
      <c r="G2" s="238"/>
    </row>
    <row r="3" spans="1:7" ht="24.95" customHeight="1" x14ac:dyDescent="0.2">
      <c r="A3" s="76" t="s">
        <v>9</v>
      </c>
      <c r="B3" s="75"/>
      <c r="C3" s="237"/>
      <c r="D3" s="237"/>
      <c r="E3" s="237"/>
      <c r="F3" s="237"/>
      <c r="G3" s="238"/>
    </row>
    <row r="4" spans="1:7" ht="24.95" customHeight="1" x14ac:dyDescent="0.2">
      <c r="A4" s="76" t="s">
        <v>10</v>
      </c>
      <c r="B4" s="75"/>
      <c r="C4" s="237"/>
      <c r="D4" s="237"/>
      <c r="E4" s="237"/>
      <c r="F4" s="237"/>
      <c r="G4" s="23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132</v>
      </c>
    </row>
    <row r="2" spans="1:60" ht="25.15" customHeight="1" x14ac:dyDescent="0.2">
      <c r="A2" s="140" t="s">
        <v>8</v>
      </c>
      <c r="B2" s="75" t="s">
        <v>43</v>
      </c>
      <c r="C2" s="252" t="s">
        <v>44</v>
      </c>
      <c r="D2" s="253"/>
      <c r="E2" s="253"/>
      <c r="F2" s="253"/>
      <c r="G2" s="254"/>
      <c r="AG2" t="s">
        <v>133</v>
      </c>
    </row>
    <row r="3" spans="1:60" ht="25.15" customHeight="1" x14ac:dyDescent="0.2">
      <c r="A3" s="140" t="s">
        <v>9</v>
      </c>
      <c r="B3" s="75" t="s">
        <v>46</v>
      </c>
      <c r="C3" s="252" t="s">
        <v>44</v>
      </c>
      <c r="D3" s="253"/>
      <c r="E3" s="253"/>
      <c r="F3" s="253"/>
      <c r="G3" s="254"/>
      <c r="AC3" s="87" t="s">
        <v>133</v>
      </c>
      <c r="AG3" t="s">
        <v>134</v>
      </c>
    </row>
    <row r="4" spans="1:60" ht="25.15" customHeight="1" x14ac:dyDescent="0.2">
      <c r="A4" s="141" t="s">
        <v>10</v>
      </c>
      <c r="B4" s="142" t="s">
        <v>47</v>
      </c>
      <c r="C4" s="255" t="s">
        <v>48</v>
      </c>
      <c r="D4" s="256"/>
      <c r="E4" s="256"/>
      <c r="F4" s="256"/>
      <c r="G4" s="257"/>
      <c r="AG4" t="s">
        <v>135</v>
      </c>
    </row>
    <row r="5" spans="1:60" x14ac:dyDescent="0.2">
      <c r="D5" s="139"/>
    </row>
    <row r="6" spans="1:60" ht="38.25" x14ac:dyDescent="0.2">
      <c r="A6" s="144" t="s">
        <v>136</v>
      </c>
      <c r="B6" s="146" t="s">
        <v>137</v>
      </c>
      <c r="C6" s="146" t="s">
        <v>138</v>
      </c>
      <c r="D6" s="145" t="s">
        <v>139</v>
      </c>
      <c r="E6" s="144" t="s">
        <v>140</v>
      </c>
      <c r="F6" s="143" t="s">
        <v>141</v>
      </c>
      <c r="G6" s="144" t="s">
        <v>31</v>
      </c>
      <c r="H6" s="147" t="s">
        <v>32</v>
      </c>
      <c r="I6" s="147" t="s">
        <v>142</v>
      </c>
      <c r="J6" s="147" t="s">
        <v>33</v>
      </c>
      <c r="K6" s="147" t="s">
        <v>143</v>
      </c>
      <c r="L6" s="147" t="s">
        <v>144</v>
      </c>
      <c r="M6" s="147" t="s">
        <v>145</v>
      </c>
      <c r="N6" s="147" t="s">
        <v>146</v>
      </c>
      <c r="O6" s="147" t="s">
        <v>147</v>
      </c>
      <c r="P6" s="147" t="s">
        <v>148</v>
      </c>
      <c r="Q6" s="147" t="s">
        <v>149</v>
      </c>
      <c r="R6" s="147" t="s">
        <v>150</v>
      </c>
      <c r="S6" s="147" t="s">
        <v>151</v>
      </c>
      <c r="T6" s="147" t="s">
        <v>152</v>
      </c>
      <c r="U6" s="147" t="s">
        <v>153</v>
      </c>
      <c r="V6" s="147" t="s">
        <v>154</v>
      </c>
      <c r="W6" s="147" t="s">
        <v>155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156</v>
      </c>
      <c r="B8" s="162" t="s">
        <v>59</v>
      </c>
      <c r="C8" s="182" t="s">
        <v>60</v>
      </c>
      <c r="D8" s="163"/>
      <c r="E8" s="164"/>
      <c r="F8" s="165"/>
      <c r="G8" s="165">
        <f>SUMIF(AG9:AG13,"&lt;&gt;NOR",G9:G13)</f>
        <v>0</v>
      </c>
      <c r="H8" s="165"/>
      <c r="I8" s="165">
        <f>SUM(I9:I13)</f>
        <v>0</v>
      </c>
      <c r="J8" s="165"/>
      <c r="K8" s="165">
        <f>SUM(K9:K13)</f>
        <v>0</v>
      </c>
      <c r="L8" s="165"/>
      <c r="M8" s="165">
        <f>SUM(M9:M13)</f>
        <v>0</v>
      </c>
      <c r="N8" s="165"/>
      <c r="O8" s="165">
        <f>SUM(O9:O13)</f>
        <v>0</v>
      </c>
      <c r="P8" s="165"/>
      <c r="Q8" s="165">
        <f>SUM(Q9:Q13)</f>
        <v>0.8</v>
      </c>
      <c r="R8" s="165"/>
      <c r="S8" s="165"/>
      <c r="T8" s="166"/>
      <c r="U8" s="160"/>
      <c r="V8" s="160">
        <f>SUM(V9:V13)</f>
        <v>0</v>
      </c>
      <c r="W8" s="160"/>
      <c r="AG8" t="s">
        <v>157</v>
      </c>
    </row>
    <row r="9" spans="1:60" ht="45" outlineLevel="1" x14ac:dyDescent="0.2">
      <c r="A9" s="167">
        <v>1</v>
      </c>
      <c r="B9" s="168" t="s">
        <v>158</v>
      </c>
      <c r="C9" s="183" t="s">
        <v>159</v>
      </c>
      <c r="D9" s="169" t="s">
        <v>160</v>
      </c>
      <c r="E9" s="170">
        <v>2.5100000000000002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15</v>
      </c>
      <c r="M9" s="172">
        <f>G9*(1+L9/100)</f>
        <v>0</v>
      </c>
      <c r="N9" s="172">
        <v>0</v>
      </c>
      <c r="O9" s="172">
        <f>ROUND(E9*N9,2)</f>
        <v>0</v>
      </c>
      <c r="P9" s="172">
        <v>0.32</v>
      </c>
      <c r="Q9" s="172">
        <f>ROUND(E9*P9,2)</f>
        <v>0.8</v>
      </c>
      <c r="R9" s="172"/>
      <c r="S9" s="172" t="s">
        <v>161</v>
      </c>
      <c r="T9" s="173" t="s">
        <v>162</v>
      </c>
      <c r="U9" s="157">
        <v>0</v>
      </c>
      <c r="V9" s="157">
        <f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163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184" t="s">
        <v>164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165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4" t="s">
        <v>166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165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4" t="s">
        <v>167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165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4" t="s">
        <v>168</v>
      </c>
      <c r="D13" s="158"/>
      <c r="E13" s="159">
        <v>2.5100000000000002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165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1" t="s">
        <v>156</v>
      </c>
      <c r="B14" s="162" t="s">
        <v>71</v>
      </c>
      <c r="C14" s="182" t="s">
        <v>72</v>
      </c>
      <c r="D14" s="163"/>
      <c r="E14" s="164"/>
      <c r="F14" s="165"/>
      <c r="G14" s="165">
        <f>SUMIF(AG15:AG116,"&lt;&gt;NOR",G15:G116)</f>
        <v>0</v>
      </c>
      <c r="H14" s="165"/>
      <c r="I14" s="165">
        <f>SUM(I15:I116)</f>
        <v>0</v>
      </c>
      <c r="J14" s="165"/>
      <c r="K14" s="165">
        <f>SUM(K15:K116)</f>
        <v>0</v>
      </c>
      <c r="L14" s="165"/>
      <c r="M14" s="165">
        <f>SUM(M15:M116)</f>
        <v>0</v>
      </c>
      <c r="N14" s="165"/>
      <c r="O14" s="165">
        <f>SUM(O15:O116)</f>
        <v>0.03</v>
      </c>
      <c r="P14" s="165"/>
      <c r="Q14" s="165">
        <f>SUM(Q15:Q116)</f>
        <v>9.759999999999998</v>
      </c>
      <c r="R14" s="165"/>
      <c r="S14" s="165"/>
      <c r="T14" s="166"/>
      <c r="U14" s="160"/>
      <c r="V14" s="160">
        <f>SUM(V15:V116)</f>
        <v>64.600000000000009</v>
      </c>
      <c r="W14" s="160"/>
      <c r="AG14" t="s">
        <v>157</v>
      </c>
    </row>
    <row r="15" spans="1:60" outlineLevel="1" x14ac:dyDescent="0.2">
      <c r="A15" s="167">
        <v>2</v>
      </c>
      <c r="B15" s="168" t="s">
        <v>169</v>
      </c>
      <c r="C15" s="183" t="s">
        <v>170</v>
      </c>
      <c r="D15" s="169" t="s">
        <v>160</v>
      </c>
      <c r="E15" s="170">
        <v>4.8600000000000003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15</v>
      </c>
      <c r="M15" s="172">
        <f>G15*(1+L15/100)</f>
        <v>0</v>
      </c>
      <c r="N15" s="172">
        <v>0</v>
      </c>
      <c r="O15" s="172">
        <f>ROUND(E15*N15,2)</f>
        <v>0</v>
      </c>
      <c r="P15" s="172">
        <v>0.192</v>
      </c>
      <c r="Q15" s="172">
        <f>ROUND(E15*P15,2)</f>
        <v>0.93</v>
      </c>
      <c r="R15" s="172"/>
      <c r="S15" s="172" t="s">
        <v>171</v>
      </c>
      <c r="T15" s="173" t="s">
        <v>172</v>
      </c>
      <c r="U15" s="157">
        <v>0.129</v>
      </c>
      <c r="V15" s="157">
        <f>ROUND(E15*U15,2)</f>
        <v>0.63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163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4" t="s">
        <v>173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165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4" t="s">
        <v>174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165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4" t="s">
        <v>175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165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4" t="s">
        <v>176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165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4" t="s">
        <v>177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165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4" t="s">
        <v>178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165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4" t="s">
        <v>179</v>
      </c>
      <c r="D22" s="158"/>
      <c r="E22" s="159">
        <v>4.8600000000000003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165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7">
        <v>3</v>
      </c>
      <c r="B23" s="168" t="s">
        <v>180</v>
      </c>
      <c r="C23" s="183" t="s">
        <v>181</v>
      </c>
      <c r="D23" s="169" t="s">
        <v>182</v>
      </c>
      <c r="E23" s="170">
        <v>0.22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15</v>
      </c>
      <c r="M23" s="172">
        <f>G23*(1+L23/100)</f>
        <v>0</v>
      </c>
      <c r="N23" s="172">
        <v>0</v>
      </c>
      <c r="O23" s="172">
        <f>ROUND(E23*N23,2)</f>
        <v>0</v>
      </c>
      <c r="P23" s="172">
        <v>2.2000000000000002</v>
      </c>
      <c r="Q23" s="172">
        <f>ROUND(E23*P23,2)</f>
        <v>0.48</v>
      </c>
      <c r="R23" s="172"/>
      <c r="S23" s="172" t="s">
        <v>171</v>
      </c>
      <c r="T23" s="173" t="s">
        <v>172</v>
      </c>
      <c r="U23" s="157">
        <v>10.88</v>
      </c>
      <c r="V23" s="157">
        <f>ROUND(E23*U23,2)</f>
        <v>2.39</v>
      </c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163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4" t="s">
        <v>173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165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4" t="s">
        <v>183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165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4" t="s">
        <v>184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165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4" t="s">
        <v>185</v>
      </c>
      <c r="D27" s="158"/>
      <c r="E27" s="159">
        <v>0.22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165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67">
        <v>4</v>
      </c>
      <c r="B28" s="168" t="s">
        <v>186</v>
      </c>
      <c r="C28" s="183" t="s">
        <v>187</v>
      </c>
      <c r="D28" s="169" t="s">
        <v>182</v>
      </c>
      <c r="E28" s="170">
        <v>1.1900000000000002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15</v>
      </c>
      <c r="M28" s="172">
        <f>G28*(1+L28/100)</f>
        <v>0</v>
      </c>
      <c r="N28" s="172">
        <v>0</v>
      </c>
      <c r="O28" s="172">
        <f>ROUND(E28*N28,2)</f>
        <v>0</v>
      </c>
      <c r="P28" s="172">
        <v>2.2000000000000002</v>
      </c>
      <c r="Q28" s="172">
        <f>ROUND(E28*P28,2)</f>
        <v>2.62</v>
      </c>
      <c r="R28" s="172"/>
      <c r="S28" s="172" t="s">
        <v>171</v>
      </c>
      <c r="T28" s="173" t="s">
        <v>172</v>
      </c>
      <c r="U28" s="157">
        <v>9.07</v>
      </c>
      <c r="V28" s="157">
        <f>ROUND(E28*U28,2)</f>
        <v>10.79</v>
      </c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163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4" t="s">
        <v>173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165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4" t="s">
        <v>188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165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4" t="s">
        <v>175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165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4" t="s">
        <v>189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165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4" t="s">
        <v>177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165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4" t="s">
        <v>190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165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4" t="s">
        <v>191</v>
      </c>
      <c r="D35" s="158"/>
      <c r="E35" s="159">
        <v>1.1900000000000002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165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67">
        <v>5</v>
      </c>
      <c r="B36" s="168" t="s">
        <v>192</v>
      </c>
      <c r="C36" s="183" t="s">
        <v>193</v>
      </c>
      <c r="D36" s="169" t="s">
        <v>160</v>
      </c>
      <c r="E36" s="170">
        <v>0.34500000000000003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15</v>
      </c>
      <c r="M36" s="172">
        <f>G36*(1+L36/100)</f>
        <v>0</v>
      </c>
      <c r="N36" s="172">
        <v>0</v>
      </c>
      <c r="O36" s="172">
        <f>ROUND(E36*N36,2)</f>
        <v>0</v>
      </c>
      <c r="P36" s="172">
        <v>9.0000000000000011E-2</v>
      </c>
      <c r="Q36" s="172">
        <f>ROUND(E36*P36,2)</f>
        <v>0.03</v>
      </c>
      <c r="R36" s="172"/>
      <c r="S36" s="172" t="s">
        <v>194</v>
      </c>
      <c r="T36" s="173" t="s">
        <v>194</v>
      </c>
      <c r="U36" s="157">
        <v>0</v>
      </c>
      <c r="V36" s="157">
        <f>ROUND(E36*U36,2)</f>
        <v>0</v>
      </c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163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4" t="s">
        <v>195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165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55"/>
      <c r="B38" s="156"/>
      <c r="C38" s="184" t="s">
        <v>196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165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4" t="s">
        <v>197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165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4" t="s">
        <v>198</v>
      </c>
      <c r="D40" s="158"/>
      <c r="E40" s="159">
        <v>0.35000000000000003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165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4">
        <v>6</v>
      </c>
      <c r="B41" s="175" t="s">
        <v>199</v>
      </c>
      <c r="C41" s="185" t="s">
        <v>200</v>
      </c>
      <c r="D41" s="176" t="s">
        <v>182</v>
      </c>
      <c r="E41" s="177">
        <v>0.22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15</v>
      </c>
      <c r="M41" s="179">
        <f>G41*(1+L41/100)</f>
        <v>0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79"/>
      <c r="S41" s="179" t="s">
        <v>171</v>
      </c>
      <c r="T41" s="180" t="s">
        <v>172</v>
      </c>
      <c r="U41" s="157">
        <v>4.8280000000000003</v>
      </c>
      <c r="V41" s="157">
        <f>ROUND(E41*U41,2)</f>
        <v>1.06</v>
      </c>
      <c r="W41" s="157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163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4">
        <v>7</v>
      </c>
      <c r="B42" s="175" t="s">
        <v>201</v>
      </c>
      <c r="C42" s="185" t="s">
        <v>202</v>
      </c>
      <c r="D42" s="176" t="s">
        <v>182</v>
      </c>
      <c r="E42" s="177">
        <v>1.1900000000000002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15</v>
      </c>
      <c r="M42" s="179">
        <f>G42*(1+L42/100)</f>
        <v>0</v>
      </c>
      <c r="N42" s="179">
        <v>0</v>
      </c>
      <c r="O42" s="179">
        <f>ROUND(E42*N42,2)</f>
        <v>0</v>
      </c>
      <c r="P42" s="179">
        <v>0</v>
      </c>
      <c r="Q42" s="179">
        <f>ROUND(E42*P42,2)</f>
        <v>0</v>
      </c>
      <c r="R42" s="179"/>
      <c r="S42" s="179" t="s">
        <v>171</v>
      </c>
      <c r="T42" s="180" t="s">
        <v>172</v>
      </c>
      <c r="U42" s="157">
        <v>4.0290000000000008</v>
      </c>
      <c r="V42" s="157">
        <f>ROUND(E42*U42,2)</f>
        <v>4.79</v>
      </c>
      <c r="W42" s="157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163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7">
        <v>8</v>
      </c>
      <c r="B43" s="168" t="s">
        <v>203</v>
      </c>
      <c r="C43" s="183" t="s">
        <v>204</v>
      </c>
      <c r="D43" s="169" t="s">
        <v>160</v>
      </c>
      <c r="E43" s="170">
        <v>2.9820000000000002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15</v>
      </c>
      <c r="M43" s="172">
        <f>G43*(1+L43/100)</f>
        <v>0</v>
      </c>
      <c r="N43" s="172">
        <v>9.2000000000000003E-4</v>
      </c>
      <c r="O43" s="172">
        <f>ROUND(E43*N43,2)</f>
        <v>0</v>
      </c>
      <c r="P43" s="172">
        <v>2.7000000000000003E-2</v>
      </c>
      <c r="Q43" s="172">
        <f>ROUND(E43*P43,2)</f>
        <v>0.08</v>
      </c>
      <c r="R43" s="172"/>
      <c r="S43" s="172" t="s">
        <v>171</v>
      </c>
      <c r="T43" s="173" t="s">
        <v>172</v>
      </c>
      <c r="U43" s="157">
        <v>0.26300000000000001</v>
      </c>
      <c r="V43" s="157">
        <f>ROUND(E43*U43,2)</f>
        <v>0.78</v>
      </c>
      <c r="W43" s="157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163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4" t="s">
        <v>173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165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4" t="s">
        <v>205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165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4" t="s">
        <v>206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165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4" t="s">
        <v>207</v>
      </c>
      <c r="D47" s="158"/>
      <c r="E47" s="159">
        <v>2.9800000000000004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165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7">
        <v>9</v>
      </c>
      <c r="B48" s="168" t="s">
        <v>208</v>
      </c>
      <c r="C48" s="183" t="s">
        <v>209</v>
      </c>
      <c r="D48" s="169" t="s">
        <v>160</v>
      </c>
      <c r="E48" s="170">
        <v>1.3530000000000002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15</v>
      </c>
      <c r="M48" s="172">
        <f>G48*(1+L48/100)</f>
        <v>0</v>
      </c>
      <c r="N48" s="172">
        <v>1.17E-3</v>
      </c>
      <c r="O48" s="172">
        <f>ROUND(E48*N48,2)</f>
        <v>0</v>
      </c>
      <c r="P48" s="172">
        <v>7.6000000000000012E-2</v>
      </c>
      <c r="Q48" s="172">
        <f>ROUND(E48*P48,2)</f>
        <v>0.1</v>
      </c>
      <c r="R48" s="172"/>
      <c r="S48" s="172" t="s">
        <v>171</v>
      </c>
      <c r="T48" s="173" t="s">
        <v>172</v>
      </c>
      <c r="U48" s="157">
        <v>0.93900000000000006</v>
      </c>
      <c r="V48" s="157">
        <f>ROUND(E48*U48,2)</f>
        <v>1.27</v>
      </c>
      <c r="W48" s="157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163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4" t="s">
        <v>173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165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4" t="s">
        <v>210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165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4" t="s">
        <v>211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165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4" t="s">
        <v>212</v>
      </c>
      <c r="D52" s="158"/>
      <c r="E52" s="159">
        <v>1.35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165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7">
        <v>10</v>
      </c>
      <c r="B53" s="168" t="s">
        <v>213</v>
      </c>
      <c r="C53" s="183" t="s">
        <v>214</v>
      </c>
      <c r="D53" s="169" t="s">
        <v>160</v>
      </c>
      <c r="E53" s="170">
        <v>3.8540000000000001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15</v>
      </c>
      <c r="M53" s="172">
        <f>G53*(1+L53/100)</f>
        <v>0</v>
      </c>
      <c r="N53" s="172">
        <v>1E-3</v>
      </c>
      <c r="O53" s="172">
        <f>ROUND(E53*N53,2)</f>
        <v>0</v>
      </c>
      <c r="P53" s="172">
        <v>6.3E-2</v>
      </c>
      <c r="Q53" s="172">
        <f>ROUND(E53*P53,2)</f>
        <v>0.24</v>
      </c>
      <c r="R53" s="172"/>
      <c r="S53" s="172" t="s">
        <v>171</v>
      </c>
      <c r="T53" s="173" t="s">
        <v>172</v>
      </c>
      <c r="U53" s="157">
        <v>0.71800000000000008</v>
      </c>
      <c r="V53" s="157">
        <f>ROUND(E53*U53,2)</f>
        <v>2.77</v>
      </c>
      <c r="W53" s="157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163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4" t="s">
        <v>173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165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4" t="s">
        <v>215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165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4" t="s">
        <v>216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165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4" t="s">
        <v>217</v>
      </c>
      <c r="D57" s="158"/>
      <c r="E57" s="159">
        <v>3.85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165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7">
        <v>11</v>
      </c>
      <c r="B58" s="168" t="s">
        <v>218</v>
      </c>
      <c r="C58" s="183" t="s">
        <v>219</v>
      </c>
      <c r="D58" s="169" t="s">
        <v>220</v>
      </c>
      <c r="E58" s="170">
        <v>15.700000000000001</v>
      </c>
      <c r="F58" s="171"/>
      <c r="G58" s="172">
        <f>ROUND(E58*F58,2)</f>
        <v>0</v>
      </c>
      <c r="H58" s="171"/>
      <c r="I58" s="172">
        <f>ROUND(E58*H58,2)</f>
        <v>0</v>
      </c>
      <c r="J58" s="171"/>
      <c r="K58" s="172">
        <f>ROUND(E58*J58,2)</f>
        <v>0</v>
      </c>
      <c r="L58" s="172">
        <v>15</v>
      </c>
      <c r="M58" s="172">
        <f>G58*(1+L58/100)</f>
        <v>0</v>
      </c>
      <c r="N58" s="172">
        <v>4.9000000000000009E-4</v>
      </c>
      <c r="O58" s="172">
        <f>ROUND(E58*N58,2)</f>
        <v>0.01</v>
      </c>
      <c r="P58" s="172">
        <v>1E-3</v>
      </c>
      <c r="Q58" s="172">
        <f>ROUND(E58*P58,2)</f>
        <v>0.02</v>
      </c>
      <c r="R58" s="172"/>
      <c r="S58" s="172" t="s">
        <v>171</v>
      </c>
      <c r="T58" s="173" t="s">
        <v>172</v>
      </c>
      <c r="U58" s="157">
        <v>0.13800000000000001</v>
      </c>
      <c r="V58" s="157">
        <f>ROUND(E58*U58,2)</f>
        <v>2.17</v>
      </c>
      <c r="W58" s="157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163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55"/>
      <c r="B59" s="156"/>
      <c r="C59" s="184" t="s">
        <v>221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165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4" t="s">
        <v>222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165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4" t="s">
        <v>223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165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4" t="s">
        <v>224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165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4" t="s">
        <v>225</v>
      </c>
      <c r="D63" s="158"/>
      <c r="E63" s="159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165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4" t="s">
        <v>226</v>
      </c>
      <c r="D64" s="158"/>
      <c r="E64" s="159">
        <v>15.700000000000001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165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7">
        <v>12</v>
      </c>
      <c r="B65" s="168" t="s">
        <v>227</v>
      </c>
      <c r="C65" s="183" t="s">
        <v>228</v>
      </c>
      <c r="D65" s="169" t="s">
        <v>220</v>
      </c>
      <c r="E65" s="170">
        <v>14.73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15</v>
      </c>
      <c r="M65" s="172">
        <f>G65*(1+L65/100)</f>
        <v>0</v>
      </c>
      <c r="N65" s="172">
        <v>4.9000000000000009E-4</v>
      </c>
      <c r="O65" s="172">
        <f>ROUND(E65*N65,2)</f>
        <v>0.01</v>
      </c>
      <c r="P65" s="172">
        <v>1.5000000000000001E-2</v>
      </c>
      <c r="Q65" s="172">
        <f>ROUND(E65*P65,2)</f>
        <v>0.22</v>
      </c>
      <c r="R65" s="172"/>
      <c r="S65" s="172" t="s">
        <v>171</v>
      </c>
      <c r="T65" s="173" t="s">
        <v>172</v>
      </c>
      <c r="U65" s="157">
        <v>0.28800000000000003</v>
      </c>
      <c r="V65" s="157">
        <f>ROUND(E65*U65,2)</f>
        <v>4.24</v>
      </c>
      <c r="W65" s="157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163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55"/>
      <c r="B66" s="156"/>
      <c r="C66" s="184" t="s">
        <v>229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165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4" t="s">
        <v>230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165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4" t="s">
        <v>231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165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4" t="s">
        <v>232</v>
      </c>
      <c r="D69" s="158"/>
      <c r="E69" s="159">
        <v>14.73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165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7">
        <v>13</v>
      </c>
      <c r="B70" s="168" t="s">
        <v>233</v>
      </c>
      <c r="C70" s="183" t="s">
        <v>234</v>
      </c>
      <c r="D70" s="169" t="s">
        <v>220</v>
      </c>
      <c r="E70" s="170">
        <v>20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15</v>
      </c>
      <c r="M70" s="172">
        <f>G70*(1+L70/100)</f>
        <v>0</v>
      </c>
      <c r="N70" s="172">
        <v>4.9000000000000009E-4</v>
      </c>
      <c r="O70" s="172">
        <f>ROUND(E70*N70,2)</f>
        <v>0.01</v>
      </c>
      <c r="P70" s="172">
        <v>2E-3</v>
      </c>
      <c r="Q70" s="172">
        <f>ROUND(E70*P70,2)</f>
        <v>0.04</v>
      </c>
      <c r="R70" s="172"/>
      <c r="S70" s="172" t="s">
        <v>171</v>
      </c>
      <c r="T70" s="173" t="s">
        <v>172</v>
      </c>
      <c r="U70" s="157">
        <v>0.40900000000000003</v>
      </c>
      <c r="V70" s="157">
        <f>ROUND(E70*U70,2)</f>
        <v>8.18</v>
      </c>
      <c r="W70" s="157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163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55"/>
      <c r="B71" s="156"/>
      <c r="C71" s="184" t="s">
        <v>221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165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4" t="s">
        <v>235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165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4" t="s">
        <v>236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165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4" t="s">
        <v>237</v>
      </c>
      <c r="D74" s="158"/>
      <c r="E74" s="159">
        <v>20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165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7">
        <v>14</v>
      </c>
      <c r="B75" s="168" t="s">
        <v>238</v>
      </c>
      <c r="C75" s="183" t="s">
        <v>239</v>
      </c>
      <c r="D75" s="169" t="s">
        <v>220</v>
      </c>
      <c r="E75" s="170">
        <v>0.9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15</v>
      </c>
      <c r="M75" s="172">
        <f>G75*(1+L75/100)</f>
        <v>0</v>
      </c>
      <c r="N75" s="172">
        <v>0</v>
      </c>
      <c r="O75" s="172">
        <f>ROUND(E75*N75,2)</f>
        <v>0</v>
      </c>
      <c r="P75" s="172">
        <v>3.1400000000000004E-3</v>
      </c>
      <c r="Q75" s="172">
        <f>ROUND(E75*P75,2)</f>
        <v>0</v>
      </c>
      <c r="R75" s="172"/>
      <c r="S75" s="172" t="s">
        <v>171</v>
      </c>
      <c r="T75" s="173" t="s">
        <v>172</v>
      </c>
      <c r="U75" s="157">
        <v>2.5</v>
      </c>
      <c r="V75" s="157">
        <f>ROUND(E75*U75,2)</f>
        <v>2.25</v>
      </c>
      <c r="W75" s="157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163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55"/>
      <c r="B76" s="156"/>
      <c r="C76" s="184" t="s">
        <v>221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165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4" t="s">
        <v>240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48"/>
      <c r="Y77" s="148"/>
      <c r="Z77" s="148"/>
      <c r="AA77" s="148"/>
      <c r="AB77" s="148"/>
      <c r="AC77" s="148"/>
      <c r="AD77" s="148"/>
      <c r="AE77" s="148"/>
      <c r="AF77" s="148"/>
      <c r="AG77" s="148" t="s">
        <v>165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4" t="s">
        <v>241</v>
      </c>
      <c r="D78" s="158"/>
      <c r="E78" s="159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48"/>
      <c r="Y78" s="148"/>
      <c r="Z78" s="148"/>
      <c r="AA78" s="148"/>
      <c r="AB78" s="148"/>
      <c r="AC78" s="148"/>
      <c r="AD78" s="148"/>
      <c r="AE78" s="148"/>
      <c r="AF78" s="148"/>
      <c r="AG78" s="148" t="s">
        <v>165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4" t="s">
        <v>242</v>
      </c>
      <c r="D79" s="158"/>
      <c r="E79" s="159">
        <v>0.9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48"/>
      <c r="Y79" s="148"/>
      <c r="Z79" s="148"/>
      <c r="AA79" s="148"/>
      <c r="AB79" s="148"/>
      <c r="AC79" s="148"/>
      <c r="AD79" s="148"/>
      <c r="AE79" s="148"/>
      <c r="AF79" s="148"/>
      <c r="AG79" s="148" t="s">
        <v>165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7">
        <v>15</v>
      </c>
      <c r="B80" s="168" t="s">
        <v>243</v>
      </c>
      <c r="C80" s="183" t="s">
        <v>244</v>
      </c>
      <c r="D80" s="169" t="s">
        <v>220</v>
      </c>
      <c r="E80" s="170">
        <v>3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15</v>
      </c>
      <c r="M80" s="172">
        <f>G80*(1+L80/100)</f>
        <v>0</v>
      </c>
      <c r="N80" s="172">
        <v>0</v>
      </c>
      <c r="O80" s="172">
        <f>ROUND(E80*N80,2)</f>
        <v>0</v>
      </c>
      <c r="P80" s="172">
        <v>4.6000000000000001E-4</v>
      </c>
      <c r="Q80" s="172">
        <f>ROUND(E80*P80,2)</f>
        <v>0</v>
      </c>
      <c r="R80" s="172"/>
      <c r="S80" s="172" t="s">
        <v>171</v>
      </c>
      <c r="T80" s="173" t="s">
        <v>172</v>
      </c>
      <c r="U80" s="157">
        <v>1</v>
      </c>
      <c r="V80" s="157">
        <f>ROUND(E80*U80,2)</f>
        <v>3</v>
      </c>
      <c r="W80" s="157"/>
      <c r="X80" s="148"/>
      <c r="Y80" s="148"/>
      <c r="Z80" s="148"/>
      <c r="AA80" s="148"/>
      <c r="AB80" s="148"/>
      <c r="AC80" s="148"/>
      <c r="AD80" s="148"/>
      <c r="AE80" s="148"/>
      <c r="AF80" s="148"/>
      <c r="AG80" s="148" t="s">
        <v>163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4" t="s">
        <v>195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48"/>
      <c r="Y81" s="148"/>
      <c r="Z81" s="148"/>
      <c r="AA81" s="148"/>
      <c r="AB81" s="148"/>
      <c r="AC81" s="148"/>
      <c r="AD81" s="148"/>
      <c r="AE81" s="148"/>
      <c r="AF81" s="148"/>
      <c r="AG81" s="148" t="s">
        <v>165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4" t="s">
        <v>245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48"/>
      <c r="Y82" s="148"/>
      <c r="Z82" s="148"/>
      <c r="AA82" s="148"/>
      <c r="AB82" s="148"/>
      <c r="AC82" s="148"/>
      <c r="AD82" s="148"/>
      <c r="AE82" s="148"/>
      <c r="AF82" s="148"/>
      <c r="AG82" s="148" t="s">
        <v>165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4" t="s">
        <v>246</v>
      </c>
      <c r="D83" s="158"/>
      <c r="E83" s="159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48"/>
      <c r="Y83" s="148"/>
      <c r="Z83" s="148"/>
      <c r="AA83" s="148"/>
      <c r="AB83" s="148"/>
      <c r="AC83" s="148"/>
      <c r="AD83" s="148"/>
      <c r="AE83" s="148"/>
      <c r="AF83" s="148"/>
      <c r="AG83" s="148" t="s">
        <v>165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4" t="s">
        <v>61</v>
      </c>
      <c r="D84" s="158"/>
      <c r="E84" s="159">
        <v>3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48"/>
      <c r="Y84" s="148"/>
      <c r="Z84" s="148"/>
      <c r="AA84" s="148"/>
      <c r="AB84" s="148"/>
      <c r="AC84" s="148"/>
      <c r="AD84" s="148"/>
      <c r="AE84" s="148"/>
      <c r="AF84" s="148"/>
      <c r="AG84" s="148" t="s">
        <v>165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7">
        <v>16</v>
      </c>
      <c r="B85" s="168" t="s">
        <v>247</v>
      </c>
      <c r="C85" s="183" t="s">
        <v>248</v>
      </c>
      <c r="D85" s="169" t="s">
        <v>160</v>
      </c>
      <c r="E85" s="170">
        <v>4.3000000000000007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15</v>
      </c>
      <c r="M85" s="172">
        <f>G85*(1+L85/100)</f>
        <v>0</v>
      </c>
      <c r="N85" s="172">
        <v>0</v>
      </c>
      <c r="O85" s="172">
        <f>ROUND(E85*N85,2)</f>
        <v>0</v>
      </c>
      <c r="P85" s="172">
        <v>0.01</v>
      </c>
      <c r="Q85" s="172">
        <f>ROUND(E85*P85,2)</f>
        <v>0.04</v>
      </c>
      <c r="R85" s="172"/>
      <c r="S85" s="172" t="s">
        <v>171</v>
      </c>
      <c r="T85" s="173" t="s">
        <v>172</v>
      </c>
      <c r="U85" s="157">
        <v>0.1</v>
      </c>
      <c r="V85" s="157">
        <f>ROUND(E85*U85,2)</f>
        <v>0.43</v>
      </c>
      <c r="W85" s="157"/>
      <c r="X85" s="148"/>
      <c r="Y85" s="148"/>
      <c r="Z85" s="148"/>
      <c r="AA85" s="148"/>
      <c r="AB85" s="148"/>
      <c r="AC85" s="148"/>
      <c r="AD85" s="148"/>
      <c r="AE85" s="148"/>
      <c r="AF85" s="148"/>
      <c r="AG85" s="148" t="s">
        <v>163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4" t="s">
        <v>249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48"/>
      <c r="Y86" s="148"/>
      <c r="Z86" s="148"/>
      <c r="AA86" s="148"/>
      <c r="AB86" s="148"/>
      <c r="AC86" s="148"/>
      <c r="AD86" s="148"/>
      <c r="AE86" s="148"/>
      <c r="AF86" s="148"/>
      <c r="AG86" s="148" t="s">
        <v>165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4" t="s">
        <v>250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48"/>
      <c r="Y87" s="148"/>
      <c r="Z87" s="148"/>
      <c r="AA87" s="148"/>
      <c r="AB87" s="148"/>
      <c r="AC87" s="148"/>
      <c r="AD87" s="148"/>
      <c r="AE87" s="148"/>
      <c r="AF87" s="148"/>
      <c r="AG87" s="148" t="s">
        <v>165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4" t="s">
        <v>251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48"/>
      <c r="Y88" s="148"/>
      <c r="Z88" s="148"/>
      <c r="AA88" s="148"/>
      <c r="AB88" s="148"/>
      <c r="AC88" s="148"/>
      <c r="AD88" s="148"/>
      <c r="AE88" s="148"/>
      <c r="AF88" s="148"/>
      <c r="AG88" s="148" t="s">
        <v>165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4" t="s">
        <v>252</v>
      </c>
      <c r="D89" s="158"/>
      <c r="E89" s="159">
        <v>4.3000000000000007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48"/>
      <c r="Y89" s="148"/>
      <c r="Z89" s="148"/>
      <c r="AA89" s="148"/>
      <c r="AB89" s="148"/>
      <c r="AC89" s="148"/>
      <c r="AD89" s="148"/>
      <c r="AE89" s="148"/>
      <c r="AF89" s="148"/>
      <c r="AG89" s="148" t="s">
        <v>165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7">
        <v>17</v>
      </c>
      <c r="B90" s="168" t="s">
        <v>253</v>
      </c>
      <c r="C90" s="183" t="s">
        <v>254</v>
      </c>
      <c r="D90" s="169" t="s">
        <v>160</v>
      </c>
      <c r="E90" s="170">
        <v>12.06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15</v>
      </c>
      <c r="M90" s="172">
        <f>G90*(1+L90/100)</f>
        <v>0</v>
      </c>
      <c r="N90" s="172">
        <v>0</v>
      </c>
      <c r="O90" s="172">
        <f>ROUND(E90*N90,2)</f>
        <v>0</v>
      </c>
      <c r="P90" s="172">
        <v>0.01</v>
      </c>
      <c r="Q90" s="172">
        <f>ROUND(E90*P90,2)</f>
        <v>0.12</v>
      </c>
      <c r="R90" s="172"/>
      <c r="S90" s="172" t="s">
        <v>171</v>
      </c>
      <c r="T90" s="173" t="s">
        <v>172</v>
      </c>
      <c r="U90" s="157">
        <v>0.08</v>
      </c>
      <c r="V90" s="157">
        <f>ROUND(E90*U90,2)</f>
        <v>0.96</v>
      </c>
      <c r="W90" s="157"/>
      <c r="X90" s="148"/>
      <c r="Y90" s="148"/>
      <c r="Z90" s="148"/>
      <c r="AA90" s="148"/>
      <c r="AB90" s="148"/>
      <c r="AC90" s="148"/>
      <c r="AD90" s="148"/>
      <c r="AE90" s="148"/>
      <c r="AF90" s="148"/>
      <c r="AG90" s="148" t="s">
        <v>163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4" t="s">
        <v>249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48"/>
      <c r="Y91" s="148"/>
      <c r="Z91" s="148"/>
      <c r="AA91" s="148"/>
      <c r="AB91" s="148"/>
      <c r="AC91" s="148"/>
      <c r="AD91" s="148"/>
      <c r="AE91" s="148"/>
      <c r="AF91" s="148"/>
      <c r="AG91" s="148" t="s">
        <v>165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4" t="s">
        <v>255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48"/>
      <c r="Y92" s="148"/>
      <c r="Z92" s="148"/>
      <c r="AA92" s="148"/>
      <c r="AB92" s="148"/>
      <c r="AC92" s="148"/>
      <c r="AD92" s="148"/>
      <c r="AE92" s="148"/>
      <c r="AF92" s="148"/>
      <c r="AG92" s="148" t="s">
        <v>165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4" t="s">
        <v>256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48"/>
      <c r="Y93" s="148"/>
      <c r="Z93" s="148"/>
      <c r="AA93" s="148"/>
      <c r="AB93" s="148"/>
      <c r="AC93" s="148"/>
      <c r="AD93" s="148"/>
      <c r="AE93" s="148"/>
      <c r="AF93" s="148"/>
      <c r="AG93" s="148" t="s">
        <v>165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4" t="s">
        <v>257</v>
      </c>
      <c r="D94" s="158"/>
      <c r="E94" s="159">
        <v>12.06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48"/>
      <c r="Y94" s="148"/>
      <c r="Z94" s="148"/>
      <c r="AA94" s="148"/>
      <c r="AB94" s="148"/>
      <c r="AC94" s="148"/>
      <c r="AD94" s="148"/>
      <c r="AE94" s="148"/>
      <c r="AF94" s="148"/>
      <c r="AG94" s="148" t="s">
        <v>165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67">
        <v>18</v>
      </c>
      <c r="B95" s="168" t="s">
        <v>258</v>
      </c>
      <c r="C95" s="183" t="s">
        <v>259</v>
      </c>
      <c r="D95" s="169" t="s">
        <v>160</v>
      </c>
      <c r="E95" s="170">
        <v>13.690000000000001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15</v>
      </c>
      <c r="M95" s="172">
        <f>G95*(1+L95/100)</f>
        <v>0</v>
      </c>
      <c r="N95" s="172">
        <v>0</v>
      </c>
      <c r="O95" s="172">
        <f>ROUND(E95*N95,2)</f>
        <v>0</v>
      </c>
      <c r="P95" s="172">
        <v>4.6000000000000006E-2</v>
      </c>
      <c r="Q95" s="172">
        <f>ROUND(E95*P95,2)</f>
        <v>0.63</v>
      </c>
      <c r="R95" s="172"/>
      <c r="S95" s="172" t="s">
        <v>171</v>
      </c>
      <c r="T95" s="173" t="s">
        <v>172</v>
      </c>
      <c r="U95" s="157">
        <v>0.26</v>
      </c>
      <c r="V95" s="157">
        <f>ROUND(E95*U95,2)</f>
        <v>3.56</v>
      </c>
      <c r="W95" s="157"/>
      <c r="X95" s="148"/>
      <c r="Y95" s="148"/>
      <c r="Z95" s="148"/>
      <c r="AA95" s="148"/>
      <c r="AB95" s="148"/>
      <c r="AC95" s="148"/>
      <c r="AD95" s="148"/>
      <c r="AE95" s="148"/>
      <c r="AF95" s="148"/>
      <c r="AG95" s="148" t="s">
        <v>163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4" t="s">
        <v>260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48"/>
      <c r="Y96" s="148"/>
      <c r="Z96" s="148"/>
      <c r="AA96" s="148"/>
      <c r="AB96" s="148"/>
      <c r="AC96" s="148"/>
      <c r="AD96" s="148"/>
      <c r="AE96" s="148"/>
      <c r="AF96" s="148"/>
      <c r="AG96" s="148" t="s">
        <v>165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2.5" outlineLevel="1" x14ac:dyDescent="0.2">
      <c r="A97" s="155"/>
      <c r="B97" s="156"/>
      <c r="C97" s="184" t="s">
        <v>261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48"/>
      <c r="Y97" s="148"/>
      <c r="Z97" s="148"/>
      <c r="AA97" s="148"/>
      <c r="AB97" s="148"/>
      <c r="AC97" s="148"/>
      <c r="AD97" s="148"/>
      <c r="AE97" s="148"/>
      <c r="AF97" s="148"/>
      <c r="AG97" s="148" t="s">
        <v>165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4" t="s">
        <v>262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48"/>
      <c r="Y98" s="148"/>
      <c r="Z98" s="148"/>
      <c r="AA98" s="148"/>
      <c r="AB98" s="148"/>
      <c r="AC98" s="148"/>
      <c r="AD98" s="148"/>
      <c r="AE98" s="148"/>
      <c r="AF98" s="148"/>
      <c r="AG98" s="148" t="s">
        <v>165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4" t="s">
        <v>263</v>
      </c>
      <c r="D99" s="158"/>
      <c r="E99" s="159">
        <v>13.690000000000001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48"/>
      <c r="Y99" s="148"/>
      <c r="Z99" s="148"/>
      <c r="AA99" s="148"/>
      <c r="AB99" s="148"/>
      <c r="AC99" s="148"/>
      <c r="AD99" s="148"/>
      <c r="AE99" s="148"/>
      <c r="AF99" s="148"/>
      <c r="AG99" s="148" t="s">
        <v>165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67">
        <v>19</v>
      </c>
      <c r="B100" s="168" t="s">
        <v>264</v>
      </c>
      <c r="C100" s="183" t="s">
        <v>265</v>
      </c>
      <c r="D100" s="169" t="s">
        <v>160</v>
      </c>
      <c r="E100" s="170">
        <v>22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15</v>
      </c>
      <c r="M100" s="172">
        <f>G100*(1+L100/100)</f>
        <v>0</v>
      </c>
      <c r="N100" s="172">
        <v>0</v>
      </c>
      <c r="O100" s="172">
        <f>ROUND(E100*N100,2)</f>
        <v>0</v>
      </c>
      <c r="P100" s="172">
        <v>4.6000000000000006E-2</v>
      </c>
      <c r="Q100" s="172">
        <f>ROUND(E100*P100,2)</f>
        <v>1.01</v>
      </c>
      <c r="R100" s="172"/>
      <c r="S100" s="172" t="s">
        <v>161</v>
      </c>
      <c r="T100" s="173" t="s">
        <v>162</v>
      </c>
      <c r="U100" s="157">
        <v>0</v>
      </c>
      <c r="V100" s="157">
        <f>ROUND(E100*U100,2)</f>
        <v>0</v>
      </c>
      <c r="W100" s="157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163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4" t="s">
        <v>173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165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4" t="s">
        <v>266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165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4" t="s">
        <v>267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165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4" t="s">
        <v>268</v>
      </c>
      <c r="D104" s="158"/>
      <c r="E104" s="159">
        <v>22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165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67">
        <v>20</v>
      </c>
      <c r="B105" s="168" t="s">
        <v>269</v>
      </c>
      <c r="C105" s="183" t="s">
        <v>270</v>
      </c>
      <c r="D105" s="169" t="s">
        <v>160</v>
      </c>
      <c r="E105" s="170">
        <v>18.700000000000003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15</v>
      </c>
      <c r="M105" s="172">
        <f>G105*(1+L105/100)</f>
        <v>0</v>
      </c>
      <c r="N105" s="172">
        <v>0</v>
      </c>
      <c r="O105" s="172">
        <f>ROUND(E105*N105,2)</f>
        <v>0</v>
      </c>
      <c r="P105" s="172">
        <v>0.16900000000000001</v>
      </c>
      <c r="Q105" s="172">
        <f>ROUND(E105*P105,2)</f>
        <v>3.16</v>
      </c>
      <c r="R105" s="172"/>
      <c r="S105" s="172" t="s">
        <v>171</v>
      </c>
      <c r="T105" s="173" t="s">
        <v>172</v>
      </c>
      <c r="U105" s="157">
        <v>0.82000000000000006</v>
      </c>
      <c r="V105" s="157">
        <f>ROUND(E105*U105,2)</f>
        <v>15.33</v>
      </c>
      <c r="W105" s="157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163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4" t="s">
        <v>173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165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4" t="s">
        <v>271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165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4" t="s">
        <v>272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165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4" t="s">
        <v>273</v>
      </c>
      <c r="D109" s="158"/>
      <c r="E109" s="159">
        <v>18.700000000000003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165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1" x14ac:dyDescent="0.2">
      <c r="A110" s="167">
        <v>21</v>
      </c>
      <c r="B110" s="168" t="s">
        <v>274</v>
      </c>
      <c r="C110" s="183" t="s">
        <v>275</v>
      </c>
      <c r="D110" s="169" t="s">
        <v>160</v>
      </c>
      <c r="E110" s="170">
        <v>1.913</v>
      </c>
      <c r="F110" s="171"/>
      <c r="G110" s="172">
        <f>ROUND(E110*F110,2)</f>
        <v>0</v>
      </c>
      <c r="H110" s="171"/>
      <c r="I110" s="172">
        <f>ROUND(E110*H110,2)</f>
        <v>0</v>
      </c>
      <c r="J110" s="171"/>
      <c r="K110" s="172">
        <f>ROUND(E110*J110,2)</f>
        <v>0</v>
      </c>
      <c r="L110" s="172">
        <v>15</v>
      </c>
      <c r="M110" s="172">
        <f>G110*(1+L110/100)</f>
        <v>0</v>
      </c>
      <c r="N110" s="172">
        <v>0</v>
      </c>
      <c r="O110" s="172">
        <f>ROUND(E110*N110,2)</f>
        <v>0</v>
      </c>
      <c r="P110" s="172">
        <v>2.2000000000000002E-2</v>
      </c>
      <c r="Q110" s="172">
        <f>ROUND(E110*P110,2)</f>
        <v>0.04</v>
      </c>
      <c r="R110" s="172"/>
      <c r="S110" s="172" t="s">
        <v>194</v>
      </c>
      <c r="T110" s="173" t="s">
        <v>194</v>
      </c>
      <c r="U110" s="157">
        <v>0</v>
      </c>
      <c r="V110" s="157">
        <f>ROUND(E110*U110,2)</f>
        <v>0</v>
      </c>
      <c r="W110" s="157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163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4" t="s">
        <v>276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165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4" t="s">
        <v>277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165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4" t="s">
        <v>278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165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4" t="s">
        <v>279</v>
      </c>
      <c r="D114" s="158"/>
      <c r="E114" s="159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165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4" t="s">
        <v>280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165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4" t="s">
        <v>281</v>
      </c>
      <c r="D116" s="158"/>
      <c r="E116" s="159">
        <v>1.9100000000000001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165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">
      <c r="A117" s="161" t="s">
        <v>156</v>
      </c>
      <c r="B117" s="162" t="s">
        <v>92</v>
      </c>
      <c r="C117" s="182" t="s">
        <v>95</v>
      </c>
      <c r="D117" s="163"/>
      <c r="E117" s="164"/>
      <c r="F117" s="165"/>
      <c r="G117" s="165">
        <f>SUMIF(AG118:AG118,"&lt;&gt;NOR",G118:G118)</f>
        <v>0</v>
      </c>
      <c r="H117" s="165"/>
      <c r="I117" s="165">
        <f>SUM(I118:I118)</f>
        <v>0</v>
      </c>
      <c r="J117" s="165"/>
      <c r="K117" s="165">
        <f>SUM(K118:K118)</f>
        <v>0</v>
      </c>
      <c r="L117" s="165"/>
      <c r="M117" s="165">
        <f>SUM(M118:M118)</f>
        <v>0</v>
      </c>
      <c r="N117" s="165"/>
      <c r="O117" s="165">
        <f>SUM(O118:O118)</f>
        <v>0</v>
      </c>
      <c r="P117" s="165"/>
      <c r="Q117" s="165">
        <f>SUM(Q118:Q118)</f>
        <v>0</v>
      </c>
      <c r="R117" s="165"/>
      <c r="S117" s="165"/>
      <c r="T117" s="166"/>
      <c r="U117" s="160"/>
      <c r="V117" s="160">
        <f>SUM(V118:V118)</f>
        <v>0</v>
      </c>
      <c r="W117" s="160"/>
      <c r="AG117" t="s">
        <v>157</v>
      </c>
    </row>
    <row r="118" spans="1:60" outlineLevel="1" x14ac:dyDescent="0.2">
      <c r="A118" s="174">
        <v>22</v>
      </c>
      <c r="B118" s="175" t="s">
        <v>282</v>
      </c>
      <c r="C118" s="185" t="s">
        <v>283</v>
      </c>
      <c r="D118" s="176" t="s">
        <v>284</v>
      </c>
      <c r="E118" s="177">
        <v>100</v>
      </c>
      <c r="F118" s="178"/>
      <c r="G118" s="179">
        <f>ROUND(E118*F118,2)</f>
        <v>0</v>
      </c>
      <c r="H118" s="178"/>
      <c r="I118" s="179">
        <f>ROUND(E118*H118,2)</f>
        <v>0</v>
      </c>
      <c r="J118" s="178"/>
      <c r="K118" s="179">
        <f>ROUND(E118*J118,2)</f>
        <v>0</v>
      </c>
      <c r="L118" s="179">
        <v>15</v>
      </c>
      <c r="M118" s="179">
        <f>G118*(1+L118/100)</f>
        <v>0</v>
      </c>
      <c r="N118" s="179">
        <v>0</v>
      </c>
      <c r="O118" s="179">
        <f>ROUND(E118*N118,2)</f>
        <v>0</v>
      </c>
      <c r="P118" s="179">
        <v>0</v>
      </c>
      <c r="Q118" s="179">
        <f>ROUND(E118*P118,2)</f>
        <v>0</v>
      </c>
      <c r="R118" s="179"/>
      <c r="S118" s="179" t="s">
        <v>161</v>
      </c>
      <c r="T118" s="180" t="s">
        <v>162</v>
      </c>
      <c r="U118" s="157">
        <v>0</v>
      </c>
      <c r="V118" s="157">
        <f>ROUND(E118*U118,2)</f>
        <v>0</v>
      </c>
      <c r="W118" s="157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163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x14ac:dyDescent="0.2">
      <c r="A119" s="161" t="s">
        <v>156</v>
      </c>
      <c r="B119" s="162" t="s">
        <v>103</v>
      </c>
      <c r="C119" s="182" t="s">
        <v>104</v>
      </c>
      <c r="D119" s="163"/>
      <c r="E119" s="164"/>
      <c r="F119" s="165"/>
      <c r="G119" s="165">
        <f>SUMIF(AG120:AG124,"&lt;&gt;NOR",G120:G124)</f>
        <v>0</v>
      </c>
      <c r="H119" s="165"/>
      <c r="I119" s="165">
        <f>SUM(I120:I124)</f>
        <v>0</v>
      </c>
      <c r="J119" s="165"/>
      <c r="K119" s="165">
        <f>SUM(K120:K124)</f>
        <v>0</v>
      </c>
      <c r="L119" s="165"/>
      <c r="M119" s="165">
        <f>SUM(M120:M124)</f>
        <v>0</v>
      </c>
      <c r="N119" s="165"/>
      <c r="O119" s="165">
        <f>SUM(O120:O124)</f>
        <v>0</v>
      </c>
      <c r="P119" s="165"/>
      <c r="Q119" s="165">
        <f>SUM(Q120:Q124)</f>
        <v>0.01</v>
      </c>
      <c r="R119" s="165"/>
      <c r="S119" s="165"/>
      <c r="T119" s="166"/>
      <c r="U119" s="160"/>
      <c r="V119" s="160">
        <f>SUM(V120:V124)</f>
        <v>0</v>
      </c>
      <c r="W119" s="160"/>
      <c r="AG119" t="s">
        <v>157</v>
      </c>
    </row>
    <row r="120" spans="1:60" ht="33.75" outlineLevel="1" x14ac:dyDescent="0.2">
      <c r="A120" s="167">
        <v>23</v>
      </c>
      <c r="B120" s="168" t="s">
        <v>285</v>
      </c>
      <c r="C120" s="183" t="s">
        <v>286</v>
      </c>
      <c r="D120" s="169" t="s">
        <v>220</v>
      </c>
      <c r="E120" s="170">
        <v>5</v>
      </c>
      <c r="F120" s="171"/>
      <c r="G120" s="172">
        <f>ROUND(E120*F120,2)</f>
        <v>0</v>
      </c>
      <c r="H120" s="171"/>
      <c r="I120" s="172">
        <f>ROUND(E120*H120,2)</f>
        <v>0</v>
      </c>
      <c r="J120" s="171"/>
      <c r="K120" s="172">
        <f>ROUND(E120*J120,2)</f>
        <v>0</v>
      </c>
      <c r="L120" s="172">
        <v>15</v>
      </c>
      <c r="M120" s="172">
        <f>G120*(1+L120/100)</f>
        <v>0</v>
      </c>
      <c r="N120" s="172">
        <v>0</v>
      </c>
      <c r="O120" s="172">
        <f>ROUND(E120*N120,2)</f>
        <v>0</v>
      </c>
      <c r="P120" s="172">
        <v>1.3800000000000002E-3</v>
      </c>
      <c r="Q120" s="172">
        <f>ROUND(E120*P120,2)</f>
        <v>0.01</v>
      </c>
      <c r="R120" s="172"/>
      <c r="S120" s="172" t="s">
        <v>194</v>
      </c>
      <c r="T120" s="173" t="s">
        <v>194</v>
      </c>
      <c r="U120" s="157">
        <v>0</v>
      </c>
      <c r="V120" s="157">
        <f>ROUND(E120*U120,2)</f>
        <v>0</v>
      </c>
      <c r="W120" s="157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287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4" t="s">
        <v>173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165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4" t="s">
        <v>288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165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4" t="s">
        <v>289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165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4" t="s">
        <v>63</v>
      </c>
      <c r="D124" s="158"/>
      <c r="E124" s="159">
        <v>5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165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x14ac:dyDescent="0.2">
      <c r="A125" s="161" t="s">
        <v>156</v>
      </c>
      <c r="B125" s="162" t="s">
        <v>105</v>
      </c>
      <c r="C125" s="182" t="s">
        <v>106</v>
      </c>
      <c r="D125" s="163"/>
      <c r="E125" s="164"/>
      <c r="F125" s="165"/>
      <c r="G125" s="165">
        <f>SUMIF(AG126:AG140,"&lt;&gt;NOR",G126:G140)</f>
        <v>0</v>
      </c>
      <c r="H125" s="165"/>
      <c r="I125" s="165">
        <f>SUM(I126:I140)</f>
        <v>0</v>
      </c>
      <c r="J125" s="165"/>
      <c r="K125" s="165">
        <f>SUM(K126:K140)</f>
        <v>0</v>
      </c>
      <c r="L125" s="165"/>
      <c r="M125" s="165">
        <f>SUM(M126:M140)</f>
        <v>0</v>
      </c>
      <c r="N125" s="165"/>
      <c r="O125" s="165">
        <f>SUM(O126:O140)</f>
        <v>0</v>
      </c>
      <c r="P125" s="165"/>
      <c r="Q125" s="165">
        <f>SUM(Q126:Q140)</f>
        <v>0.51</v>
      </c>
      <c r="R125" s="165"/>
      <c r="S125" s="165"/>
      <c r="T125" s="166"/>
      <c r="U125" s="160"/>
      <c r="V125" s="160">
        <f>SUM(V126:V140)</f>
        <v>4.6500000000000004</v>
      </c>
      <c r="W125" s="160"/>
      <c r="AG125" t="s">
        <v>157</v>
      </c>
    </row>
    <row r="126" spans="1:60" outlineLevel="1" x14ac:dyDescent="0.2">
      <c r="A126" s="167">
        <v>24</v>
      </c>
      <c r="B126" s="168" t="s">
        <v>290</v>
      </c>
      <c r="C126" s="183" t="s">
        <v>291</v>
      </c>
      <c r="D126" s="169" t="s">
        <v>160</v>
      </c>
      <c r="E126" s="170">
        <v>10.435</v>
      </c>
      <c r="F126" s="171"/>
      <c r="G126" s="172">
        <f>ROUND(E126*F126,2)</f>
        <v>0</v>
      </c>
      <c r="H126" s="171"/>
      <c r="I126" s="172">
        <f>ROUND(E126*H126,2)</f>
        <v>0</v>
      </c>
      <c r="J126" s="171"/>
      <c r="K126" s="172">
        <f>ROUND(E126*J126,2)</f>
        <v>0</v>
      </c>
      <c r="L126" s="172">
        <v>15</v>
      </c>
      <c r="M126" s="172">
        <f>G126*(1+L126/100)</f>
        <v>0</v>
      </c>
      <c r="N126" s="172">
        <v>0</v>
      </c>
      <c r="O126" s="172">
        <f>ROUND(E126*N126,2)</f>
        <v>0</v>
      </c>
      <c r="P126" s="172">
        <v>2.4650000000000002E-2</v>
      </c>
      <c r="Q126" s="172">
        <f>ROUND(E126*P126,2)</f>
        <v>0.26</v>
      </c>
      <c r="R126" s="172"/>
      <c r="S126" s="172" t="s">
        <v>171</v>
      </c>
      <c r="T126" s="173" t="s">
        <v>172</v>
      </c>
      <c r="U126" s="157">
        <v>0.25</v>
      </c>
      <c r="V126" s="157">
        <f>ROUND(E126*U126,2)</f>
        <v>2.61</v>
      </c>
      <c r="W126" s="157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287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4" t="s">
        <v>173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165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4" t="s">
        <v>292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165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4" t="s">
        <v>293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165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4" t="s">
        <v>294</v>
      </c>
      <c r="D130" s="158"/>
      <c r="E130" s="159">
        <v>0.93500000000000005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165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4" t="s">
        <v>173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165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4" t="s">
        <v>295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165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4" t="s">
        <v>296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165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4" t="s">
        <v>297</v>
      </c>
      <c r="D134" s="158"/>
      <c r="E134" s="159">
        <v>9.5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165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4">
        <v>25</v>
      </c>
      <c r="B135" s="175" t="s">
        <v>298</v>
      </c>
      <c r="C135" s="185" t="s">
        <v>299</v>
      </c>
      <c r="D135" s="176" t="s">
        <v>160</v>
      </c>
      <c r="E135" s="177">
        <v>10.435</v>
      </c>
      <c r="F135" s="178"/>
      <c r="G135" s="179">
        <f>ROUND(E135*F135,2)</f>
        <v>0</v>
      </c>
      <c r="H135" s="178"/>
      <c r="I135" s="179">
        <f>ROUND(E135*H135,2)</f>
        <v>0</v>
      </c>
      <c r="J135" s="178"/>
      <c r="K135" s="179">
        <f>ROUND(E135*J135,2)</f>
        <v>0</v>
      </c>
      <c r="L135" s="179">
        <v>15</v>
      </c>
      <c r="M135" s="179">
        <f>G135*(1+L135/100)</f>
        <v>0</v>
      </c>
      <c r="N135" s="179">
        <v>0</v>
      </c>
      <c r="O135" s="179">
        <f>ROUND(E135*N135,2)</f>
        <v>0</v>
      </c>
      <c r="P135" s="179">
        <v>8.0000000000000002E-3</v>
      </c>
      <c r="Q135" s="179">
        <f>ROUND(E135*P135,2)</f>
        <v>0.08</v>
      </c>
      <c r="R135" s="179"/>
      <c r="S135" s="179" t="s">
        <v>171</v>
      </c>
      <c r="T135" s="180" t="s">
        <v>172</v>
      </c>
      <c r="U135" s="157">
        <v>6.6000000000000003E-2</v>
      </c>
      <c r="V135" s="157">
        <f>ROUND(E135*U135,2)</f>
        <v>0.69</v>
      </c>
      <c r="W135" s="157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300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67">
        <v>26</v>
      </c>
      <c r="B136" s="168" t="s">
        <v>301</v>
      </c>
      <c r="C136" s="183" t="s">
        <v>302</v>
      </c>
      <c r="D136" s="169" t="s">
        <v>160</v>
      </c>
      <c r="E136" s="170">
        <v>5.7410000000000005</v>
      </c>
      <c r="F136" s="171"/>
      <c r="G136" s="172">
        <f>ROUND(E136*F136,2)</f>
        <v>0</v>
      </c>
      <c r="H136" s="171"/>
      <c r="I136" s="172">
        <f>ROUND(E136*H136,2)</f>
        <v>0</v>
      </c>
      <c r="J136" s="171"/>
      <c r="K136" s="172">
        <f>ROUND(E136*J136,2)</f>
        <v>0</v>
      </c>
      <c r="L136" s="172">
        <v>15</v>
      </c>
      <c r="M136" s="172">
        <f>G136*(1+L136/100)</f>
        <v>0</v>
      </c>
      <c r="N136" s="172">
        <v>0</v>
      </c>
      <c r="O136" s="172">
        <f>ROUND(E136*N136,2)</f>
        <v>0</v>
      </c>
      <c r="P136" s="172">
        <v>3.0000000000000002E-2</v>
      </c>
      <c r="Q136" s="172">
        <f>ROUND(E136*P136,2)</f>
        <v>0.17</v>
      </c>
      <c r="R136" s="172"/>
      <c r="S136" s="172" t="s">
        <v>171</v>
      </c>
      <c r="T136" s="173" t="s">
        <v>172</v>
      </c>
      <c r="U136" s="157">
        <v>0.23500000000000001</v>
      </c>
      <c r="V136" s="157">
        <f>ROUND(E136*U136,2)</f>
        <v>1.35</v>
      </c>
      <c r="W136" s="157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287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4" t="s">
        <v>173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165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4" t="s">
        <v>303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165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4" t="s">
        <v>304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165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4" t="s">
        <v>305</v>
      </c>
      <c r="D140" s="158"/>
      <c r="E140" s="159">
        <v>5.74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165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x14ac:dyDescent="0.2">
      <c r="A141" s="161" t="s">
        <v>156</v>
      </c>
      <c r="B141" s="162" t="s">
        <v>107</v>
      </c>
      <c r="C141" s="182" t="s">
        <v>109</v>
      </c>
      <c r="D141" s="163"/>
      <c r="E141" s="164"/>
      <c r="F141" s="165"/>
      <c r="G141" s="165">
        <f>SUMIF(AG142:AG151,"&lt;&gt;NOR",G142:G151)</f>
        <v>0</v>
      </c>
      <c r="H141" s="165"/>
      <c r="I141" s="165">
        <f>SUM(I142:I151)</f>
        <v>0</v>
      </c>
      <c r="J141" s="165"/>
      <c r="K141" s="165">
        <f>SUM(K142:K151)</f>
        <v>0</v>
      </c>
      <c r="L141" s="165"/>
      <c r="M141" s="165">
        <f>SUM(M142:M151)</f>
        <v>0</v>
      </c>
      <c r="N141" s="165"/>
      <c r="O141" s="165">
        <f>SUM(O142:O151)</f>
        <v>0</v>
      </c>
      <c r="P141" s="165"/>
      <c r="Q141" s="165">
        <f>SUM(Q142:Q151)</f>
        <v>0.36</v>
      </c>
      <c r="R141" s="165"/>
      <c r="S141" s="165"/>
      <c r="T141" s="166"/>
      <c r="U141" s="160"/>
      <c r="V141" s="160">
        <f>SUM(V142:V151)</f>
        <v>2.33</v>
      </c>
      <c r="W141" s="160"/>
      <c r="AG141" t="s">
        <v>157</v>
      </c>
    </row>
    <row r="142" spans="1:60" outlineLevel="1" x14ac:dyDescent="0.2">
      <c r="A142" s="167">
        <v>27</v>
      </c>
      <c r="B142" s="168" t="s">
        <v>306</v>
      </c>
      <c r="C142" s="183" t="s">
        <v>307</v>
      </c>
      <c r="D142" s="169" t="s">
        <v>160</v>
      </c>
      <c r="E142" s="170">
        <v>6.4600000000000009</v>
      </c>
      <c r="F142" s="171"/>
      <c r="G142" s="172">
        <f>ROUND(E142*F142,2)</f>
        <v>0</v>
      </c>
      <c r="H142" s="171"/>
      <c r="I142" s="172">
        <f>ROUND(E142*H142,2)</f>
        <v>0</v>
      </c>
      <c r="J142" s="171"/>
      <c r="K142" s="172">
        <f>ROUND(E142*J142,2)</f>
        <v>0</v>
      </c>
      <c r="L142" s="172">
        <v>15</v>
      </c>
      <c r="M142" s="172">
        <f>G142*(1+L142/100)</f>
        <v>0</v>
      </c>
      <c r="N142" s="172">
        <v>3.3000000000000005E-4</v>
      </c>
      <c r="O142" s="172">
        <f>ROUND(E142*N142,2)</f>
        <v>0</v>
      </c>
      <c r="P142" s="172">
        <v>1.6870000000000003E-2</v>
      </c>
      <c r="Q142" s="172">
        <f>ROUND(E142*P142,2)</f>
        <v>0.11</v>
      </c>
      <c r="R142" s="172"/>
      <c r="S142" s="172" t="s">
        <v>171</v>
      </c>
      <c r="T142" s="173" t="s">
        <v>172</v>
      </c>
      <c r="U142" s="157">
        <v>0.36100000000000004</v>
      </c>
      <c r="V142" s="157">
        <f>ROUND(E142*U142,2)</f>
        <v>2.33</v>
      </c>
      <c r="W142" s="157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287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4" t="s">
        <v>173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165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4" t="s">
        <v>308</v>
      </c>
      <c r="D144" s="158"/>
      <c r="E144" s="159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165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4" t="s">
        <v>309</v>
      </c>
      <c r="D145" s="158"/>
      <c r="E145" s="159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4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165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4" t="s">
        <v>310</v>
      </c>
      <c r="D146" s="158"/>
      <c r="E146" s="159">
        <v>6.4600000000000009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4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165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ht="22.5" outlineLevel="1" x14ac:dyDescent="0.2">
      <c r="A147" s="167">
        <v>28</v>
      </c>
      <c r="B147" s="168" t="s">
        <v>311</v>
      </c>
      <c r="C147" s="183" t="s">
        <v>312</v>
      </c>
      <c r="D147" s="169" t="s">
        <v>160</v>
      </c>
      <c r="E147" s="170">
        <v>18</v>
      </c>
      <c r="F147" s="171"/>
      <c r="G147" s="172">
        <f>ROUND(E147*F147,2)</f>
        <v>0</v>
      </c>
      <c r="H147" s="171"/>
      <c r="I147" s="172">
        <f>ROUND(E147*H147,2)</f>
        <v>0</v>
      </c>
      <c r="J147" s="171"/>
      <c r="K147" s="172">
        <f>ROUND(E147*J147,2)</f>
        <v>0</v>
      </c>
      <c r="L147" s="172">
        <v>15</v>
      </c>
      <c r="M147" s="172">
        <f>G147*(1+L147/100)</f>
        <v>0</v>
      </c>
      <c r="N147" s="172">
        <v>0</v>
      </c>
      <c r="O147" s="172">
        <f>ROUND(E147*N147,2)</f>
        <v>0</v>
      </c>
      <c r="P147" s="172">
        <v>1.4030000000000001E-2</v>
      </c>
      <c r="Q147" s="172">
        <f>ROUND(E147*P147,2)</f>
        <v>0.25</v>
      </c>
      <c r="R147" s="172"/>
      <c r="S147" s="172" t="s">
        <v>161</v>
      </c>
      <c r="T147" s="173" t="s">
        <v>162</v>
      </c>
      <c r="U147" s="157">
        <v>0</v>
      </c>
      <c r="V147" s="157">
        <f>ROUND(E147*U147,2)</f>
        <v>0</v>
      </c>
      <c r="W147" s="157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287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4" t="s">
        <v>173</v>
      </c>
      <c r="D148" s="158"/>
      <c r="E148" s="159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165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4" t="s">
        <v>313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165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4" t="s">
        <v>314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165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4" t="s">
        <v>315</v>
      </c>
      <c r="D151" s="158"/>
      <c r="E151" s="159">
        <v>18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4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165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x14ac:dyDescent="0.2">
      <c r="A152" s="161" t="s">
        <v>156</v>
      </c>
      <c r="B152" s="162" t="s">
        <v>110</v>
      </c>
      <c r="C152" s="182" t="s">
        <v>111</v>
      </c>
      <c r="D152" s="163"/>
      <c r="E152" s="164"/>
      <c r="F152" s="165"/>
      <c r="G152" s="165">
        <f>SUMIF(AG153:AG157,"&lt;&gt;NOR",G153:G157)</f>
        <v>0</v>
      </c>
      <c r="H152" s="165"/>
      <c r="I152" s="165">
        <f>SUM(I153:I157)</f>
        <v>0</v>
      </c>
      <c r="J152" s="165"/>
      <c r="K152" s="165">
        <f>SUM(K153:K157)</f>
        <v>0</v>
      </c>
      <c r="L152" s="165"/>
      <c r="M152" s="165">
        <f>SUM(M153:M157)</f>
        <v>0</v>
      </c>
      <c r="N152" s="165"/>
      <c r="O152" s="165">
        <f>SUM(O153:O157)</f>
        <v>0</v>
      </c>
      <c r="P152" s="165"/>
      <c r="Q152" s="165">
        <f>SUM(Q153:Q157)</f>
        <v>0.06</v>
      </c>
      <c r="R152" s="165"/>
      <c r="S152" s="165"/>
      <c r="T152" s="166"/>
      <c r="U152" s="160"/>
      <c r="V152" s="160">
        <f>SUM(V153:V157)</f>
        <v>0.88</v>
      </c>
      <c r="W152" s="160"/>
      <c r="AG152" t="s">
        <v>157</v>
      </c>
    </row>
    <row r="153" spans="1:60" outlineLevel="1" x14ac:dyDescent="0.2">
      <c r="A153" s="167">
        <v>29</v>
      </c>
      <c r="B153" s="168" t="s">
        <v>316</v>
      </c>
      <c r="C153" s="183" t="s">
        <v>317</v>
      </c>
      <c r="D153" s="169" t="s">
        <v>220</v>
      </c>
      <c r="E153" s="170">
        <v>14.700000000000001</v>
      </c>
      <c r="F153" s="171"/>
      <c r="G153" s="172">
        <f>ROUND(E153*F153,2)</f>
        <v>0</v>
      </c>
      <c r="H153" s="171"/>
      <c r="I153" s="172">
        <f>ROUND(E153*H153,2)</f>
        <v>0</v>
      </c>
      <c r="J153" s="171"/>
      <c r="K153" s="172">
        <f>ROUND(E153*J153,2)</f>
        <v>0</v>
      </c>
      <c r="L153" s="172">
        <v>15</v>
      </c>
      <c r="M153" s="172">
        <f>G153*(1+L153/100)</f>
        <v>0</v>
      </c>
      <c r="N153" s="172">
        <v>0</v>
      </c>
      <c r="O153" s="172">
        <f>ROUND(E153*N153,2)</f>
        <v>0</v>
      </c>
      <c r="P153" s="172">
        <v>4.2600000000000008E-3</v>
      </c>
      <c r="Q153" s="172">
        <f>ROUND(E153*P153,2)</f>
        <v>0.06</v>
      </c>
      <c r="R153" s="172"/>
      <c r="S153" s="172" t="s">
        <v>171</v>
      </c>
      <c r="T153" s="173" t="s">
        <v>172</v>
      </c>
      <c r="U153" s="157">
        <v>6.0000000000000005E-2</v>
      </c>
      <c r="V153" s="157">
        <f>ROUND(E153*U153,2)</f>
        <v>0.88</v>
      </c>
      <c r="W153" s="157"/>
      <c r="X153" s="14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287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4" t="s">
        <v>173</v>
      </c>
      <c r="D154" s="158"/>
      <c r="E154" s="159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4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165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4" t="s">
        <v>318</v>
      </c>
      <c r="D155" s="158"/>
      <c r="E155" s="159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4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165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4" t="s">
        <v>319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4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165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4" t="s">
        <v>320</v>
      </c>
      <c r="D157" s="158"/>
      <c r="E157" s="159">
        <v>14.700000000000001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165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x14ac:dyDescent="0.2">
      <c r="A158" s="161" t="s">
        <v>156</v>
      </c>
      <c r="B158" s="162" t="s">
        <v>112</v>
      </c>
      <c r="C158" s="182" t="s">
        <v>113</v>
      </c>
      <c r="D158" s="163"/>
      <c r="E158" s="164"/>
      <c r="F158" s="165"/>
      <c r="G158" s="165">
        <f>SUMIF(AG159:AG168,"&lt;&gt;NOR",G159:G168)</f>
        <v>0</v>
      </c>
      <c r="H158" s="165"/>
      <c r="I158" s="165">
        <f>SUM(I159:I168)</f>
        <v>0</v>
      </c>
      <c r="J158" s="165"/>
      <c r="K158" s="165">
        <f>SUM(K159:K168)</f>
        <v>0</v>
      </c>
      <c r="L158" s="165"/>
      <c r="M158" s="165">
        <f>SUM(M159:M168)</f>
        <v>0</v>
      </c>
      <c r="N158" s="165"/>
      <c r="O158" s="165">
        <f>SUM(O159:O168)</f>
        <v>0</v>
      </c>
      <c r="P158" s="165"/>
      <c r="Q158" s="165">
        <f>SUM(Q159:Q168)</f>
        <v>0.72</v>
      </c>
      <c r="R158" s="165"/>
      <c r="S158" s="165"/>
      <c r="T158" s="166"/>
      <c r="U158" s="160"/>
      <c r="V158" s="160">
        <f>SUM(V159:V168)</f>
        <v>6.07</v>
      </c>
      <c r="W158" s="160"/>
      <c r="AG158" t="s">
        <v>157</v>
      </c>
    </row>
    <row r="159" spans="1:60" outlineLevel="1" x14ac:dyDescent="0.2">
      <c r="A159" s="167">
        <v>30</v>
      </c>
      <c r="B159" s="168" t="s">
        <v>321</v>
      </c>
      <c r="C159" s="183" t="s">
        <v>322</v>
      </c>
      <c r="D159" s="169" t="s">
        <v>160</v>
      </c>
      <c r="E159" s="170">
        <v>22</v>
      </c>
      <c r="F159" s="171"/>
      <c r="G159" s="172">
        <f>ROUND(E159*F159,2)</f>
        <v>0</v>
      </c>
      <c r="H159" s="171"/>
      <c r="I159" s="172">
        <f>ROUND(E159*H159,2)</f>
        <v>0</v>
      </c>
      <c r="J159" s="171"/>
      <c r="K159" s="172">
        <f>ROUND(E159*J159,2)</f>
        <v>0</v>
      </c>
      <c r="L159" s="172">
        <v>15</v>
      </c>
      <c r="M159" s="172">
        <f>G159*(1+L159/100)</f>
        <v>0</v>
      </c>
      <c r="N159" s="172">
        <v>0</v>
      </c>
      <c r="O159" s="172">
        <f>ROUND(E159*N159,2)</f>
        <v>0</v>
      </c>
      <c r="P159" s="172">
        <v>2.4650000000000002E-2</v>
      </c>
      <c r="Q159" s="172">
        <f>ROUND(E159*P159,2)</f>
        <v>0.54</v>
      </c>
      <c r="R159" s="172"/>
      <c r="S159" s="172" t="s">
        <v>171</v>
      </c>
      <c r="T159" s="173" t="s">
        <v>172</v>
      </c>
      <c r="U159" s="157">
        <v>0.21000000000000002</v>
      </c>
      <c r="V159" s="157">
        <f>ROUND(E159*U159,2)</f>
        <v>4.62</v>
      </c>
      <c r="W159" s="157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287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4" t="s">
        <v>173</v>
      </c>
      <c r="D160" s="158"/>
      <c r="E160" s="159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165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4" t="s">
        <v>323</v>
      </c>
      <c r="D161" s="158"/>
      <c r="E161" s="159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165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4" t="s">
        <v>267</v>
      </c>
      <c r="D162" s="158"/>
      <c r="E162" s="159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165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4" t="s">
        <v>268</v>
      </c>
      <c r="D163" s="158"/>
      <c r="E163" s="159">
        <v>22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165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67">
        <v>31</v>
      </c>
      <c r="B164" s="168" t="s">
        <v>298</v>
      </c>
      <c r="C164" s="183" t="s">
        <v>299</v>
      </c>
      <c r="D164" s="169" t="s">
        <v>160</v>
      </c>
      <c r="E164" s="170">
        <v>22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15</v>
      </c>
      <c r="M164" s="172">
        <f>G164*(1+L164/100)</f>
        <v>0</v>
      </c>
      <c r="N164" s="172">
        <v>0</v>
      </c>
      <c r="O164" s="172">
        <f>ROUND(E164*N164,2)</f>
        <v>0</v>
      </c>
      <c r="P164" s="172">
        <v>8.0000000000000002E-3</v>
      </c>
      <c r="Q164" s="172">
        <f>ROUND(E164*P164,2)</f>
        <v>0.18</v>
      </c>
      <c r="R164" s="172"/>
      <c r="S164" s="172" t="s">
        <v>171</v>
      </c>
      <c r="T164" s="173" t="s">
        <v>172</v>
      </c>
      <c r="U164" s="157">
        <v>6.6000000000000003E-2</v>
      </c>
      <c r="V164" s="157">
        <f>ROUND(E164*U164,2)</f>
        <v>1.45</v>
      </c>
      <c r="W164" s="157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287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4" t="s">
        <v>173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165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4" t="s">
        <v>324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165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4" t="s">
        <v>267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165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4" t="s">
        <v>268</v>
      </c>
      <c r="D168" s="158"/>
      <c r="E168" s="159">
        <v>22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165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x14ac:dyDescent="0.2">
      <c r="A169" s="161" t="s">
        <v>156</v>
      </c>
      <c r="B169" s="162" t="s">
        <v>114</v>
      </c>
      <c r="C169" s="182" t="s">
        <v>115</v>
      </c>
      <c r="D169" s="163"/>
      <c r="E169" s="164"/>
      <c r="F169" s="165"/>
      <c r="G169" s="165">
        <f>SUMIF(AG170:AG190,"&lt;&gt;NOR",G170:G190)</f>
        <v>0</v>
      </c>
      <c r="H169" s="165"/>
      <c r="I169" s="165">
        <f>SUM(I170:I190)</f>
        <v>0</v>
      </c>
      <c r="J169" s="165"/>
      <c r="K169" s="165">
        <f>SUM(K170:K190)</f>
        <v>0</v>
      </c>
      <c r="L169" s="165"/>
      <c r="M169" s="165">
        <f>SUM(M170:M190)</f>
        <v>0</v>
      </c>
      <c r="N169" s="165"/>
      <c r="O169" s="165">
        <f>SUM(O170:O190)</f>
        <v>0.01</v>
      </c>
      <c r="P169" s="165"/>
      <c r="Q169" s="165">
        <f>SUM(Q170:Q190)</f>
        <v>3.08</v>
      </c>
      <c r="R169" s="165"/>
      <c r="S169" s="165"/>
      <c r="T169" s="166"/>
      <c r="U169" s="160"/>
      <c r="V169" s="160">
        <f>SUM(V170:V190)</f>
        <v>8.42</v>
      </c>
      <c r="W169" s="160"/>
      <c r="AG169" t="s">
        <v>157</v>
      </c>
    </row>
    <row r="170" spans="1:60" outlineLevel="1" x14ac:dyDescent="0.2">
      <c r="A170" s="167">
        <v>32</v>
      </c>
      <c r="B170" s="168" t="s">
        <v>325</v>
      </c>
      <c r="C170" s="183" t="s">
        <v>326</v>
      </c>
      <c r="D170" s="169" t="s">
        <v>327</v>
      </c>
      <c r="E170" s="170">
        <v>1</v>
      </c>
      <c r="F170" s="171"/>
      <c r="G170" s="172">
        <f>ROUND(E170*F170,2)</f>
        <v>0</v>
      </c>
      <c r="H170" s="171"/>
      <c r="I170" s="172">
        <f>ROUND(E170*H170,2)</f>
        <v>0</v>
      </c>
      <c r="J170" s="171"/>
      <c r="K170" s="172">
        <f>ROUND(E170*J170,2)</f>
        <v>0</v>
      </c>
      <c r="L170" s="172">
        <v>15</v>
      </c>
      <c r="M170" s="172">
        <f>G170*(1+L170/100)</f>
        <v>0</v>
      </c>
      <c r="N170" s="172">
        <v>0</v>
      </c>
      <c r="O170" s="172">
        <f>ROUND(E170*N170,2)</f>
        <v>0</v>
      </c>
      <c r="P170" s="172">
        <v>0</v>
      </c>
      <c r="Q170" s="172">
        <f>ROUND(E170*P170,2)</f>
        <v>0</v>
      </c>
      <c r="R170" s="172"/>
      <c r="S170" s="172" t="s">
        <v>171</v>
      </c>
      <c r="T170" s="173" t="s">
        <v>172</v>
      </c>
      <c r="U170" s="157">
        <v>0.08</v>
      </c>
      <c r="V170" s="157">
        <f>ROUND(E170*U170,2)</f>
        <v>0.08</v>
      </c>
      <c r="W170" s="157"/>
      <c r="X170" s="14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287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4" t="s">
        <v>173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4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165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4" t="s">
        <v>328</v>
      </c>
      <c r="D172" s="158"/>
      <c r="E172" s="159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4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165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4" t="s">
        <v>329</v>
      </c>
      <c r="D173" s="158"/>
      <c r="E173" s="159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165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4" t="s">
        <v>59</v>
      </c>
      <c r="D174" s="158"/>
      <c r="E174" s="159">
        <v>1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165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67">
        <v>33</v>
      </c>
      <c r="B175" s="168" t="s">
        <v>330</v>
      </c>
      <c r="C175" s="183" t="s">
        <v>331</v>
      </c>
      <c r="D175" s="169" t="s">
        <v>327</v>
      </c>
      <c r="E175" s="170">
        <v>1</v>
      </c>
      <c r="F175" s="171"/>
      <c r="G175" s="172">
        <f>ROUND(E175*F175,2)</f>
        <v>0</v>
      </c>
      <c r="H175" s="171"/>
      <c r="I175" s="172">
        <f>ROUND(E175*H175,2)</f>
        <v>0</v>
      </c>
      <c r="J175" s="171"/>
      <c r="K175" s="172">
        <f>ROUND(E175*J175,2)</f>
        <v>0</v>
      </c>
      <c r="L175" s="172">
        <v>15</v>
      </c>
      <c r="M175" s="172">
        <f>G175*(1+L175/100)</f>
        <v>0</v>
      </c>
      <c r="N175" s="172">
        <v>0</v>
      </c>
      <c r="O175" s="172">
        <f>ROUND(E175*N175,2)</f>
        <v>0</v>
      </c>
      <c r="P175" s="172">
        <v>0</v>
      </c>
      <c r="Q175" s="172">
        <f>ROUND(E175*P175,2)</f>
        <v>0</v>
      </c>
      <c r="R175" s="172"/>
      <c r="S175" s="172" t="s">
        <v>171</v>
      </c>
      <c r="T175" s="173" t="s">
        <v>172</v>
      </c>
      <c r="U175" s="157">
        <v>0.14000000000000001</v>
      </c>
      <c r="V175" s="157">
        <f>ROUND(E175*U175,2)</f>
        <v>0.14000000000000001</v>
      </c>
      <c r="W175" s="157"/>
      <c r="X175" s="14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287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4" t="s">
        <v>173</v>
      </c>
      <c r="D176" s="158"/>
      <c r="E176" s="159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165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4" t="s">
        <v>332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4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165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4" t="s">
        <v>329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4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165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4" t="s">
        <v>59</v>
      </c>
      <c r="D179" s="158"/>
      <c r="E179" s="159">
        <v>1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4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165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ht="22.5" outlineLevel="1" x14ac:dyDescent="0.2">
      <c r="A180" s="167">
        <v>34</v>
      </c>
      <c r="B180" s="168" t="s">
        <v>333</v>
      </c>
      <c r="C180" s="183" t="s">
        <v>334</v>
      </c>
      <c r="D180" s="169" t="s">
        <v>160</v>
      </c>
      <c r="E180" s="170">
        <v>53</v>
      </c>
      <c r="F180" s="171"/>
      <c r="G180" s="172">
        <f>ROUND(E180*F180,2)</f>
        <v>0</v>
      </c>
      <c r="H180" s="171"/>
      <c r="I180" s="172">
        <f>ROUND(E180*H180,2)</f>
        <v>0</v>
      </c>
      <c r="J180" s="171"/>
      <c r="K180" s="172">
        <f>ROUND(E180*J180,2)</f>
        <v>0</v>
      </c>
      <c r="L180" s="172">
        <v>15</v>
      </c>
      <c r="M180" s="172">
        <f>G180*(1+L180/100)</f>
        <v>0</v>
      </c>
      <c r="N180" s="172">
        <v>0</v>
      </c>
      <c r="O180" s="172">
        <f>ROUND(E180*N180,2)</f>
        <v>0</v>
      </c>
      <c r="P180" s="172">
        <v>5.4330000000000003E-2</v>
      </c>
      <c r="Q180" s="172">
        <f>ROUND(E180*P180,2)</f>
        <v>2.88</v>
      </c>
      <c r="R180" s="172"/>
      <c r="S180" s="172" t="s">
        <v>161</v>
      </c>
      <c r="T180" s="173" t="s">
        <v>162</v>
      </c>
      <c r="U180" s="157">
        <v>0</v>
      </c>
      <c r="V180" s="157">
        <f>ROUND(E180*U180,2)</f>
        <v>0</v>
      </c>
      <c r="W180" s="157"/>
      <c r="X180" s="14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287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4" t="s">
        <v>173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4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165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4" t="s">
        <v>335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4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165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4" t="s">
        <v>336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4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165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4" t="s">
        <v>337</v>
      </c>
      <c r="D184" s="158"/>
      <c r="E184" s="159">
        <v>53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4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165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67">
        <v>35</v>
      </c>
      <c r="B185" s="168" t="s">
        <v>338</v>
      </c>
      <c r="C185" s="183" t="s">
        <v>339</v>
      </c>
      <c r="D185" s="169" t="s">
        <v>340</v>
      </c>
      <c r="E185" s="170">
        <v>200</v>
      </c>
      <c r="F185" s="171"/>
      <c r="G185" s="172">
        <f>ROUND(E185*F185,2)</f>
        <v>0</v>
      </c>
      <c r="H185" s="171"/>
      <c r="I185" s="172">
        <f>ROUND(E185*H185,2)</f>
        <v>0</v>
      </c>
      <c r="J185" s="171"/>
      <c r="K185" s="172">
        <f>ROUND(E185*J185,2)</f>
        <v>0</v>
      </c>
      <c r="L185" s="172">
        <v>15</v>
      </c>
      <c r="M185" s="172">
        <f>G185*(1+L185/100)</f>
        <v>0</v>
      </c>
      <c r="N185" s="172">
        <v>5.0000000000000002E-5</v>
      </c>
      <c r="O185" s="172">
        <f>ROUND(E185*N185,2)</f>
        <v>0.01</v>
      </c>
      <c r="P185" s="172">
        <v>1E-3</v>
      </c>
      <c r="Q185" s="172">
        <f>ROUND(E185*P185,2)</f>
        <v>0.2</v>
      </c>
      <c r="R185" s="172"/>
      <c r="S185" s="172" t="s">
        <v>171</v>
      </c>
      <c r="T185" s="173" t="s">
        <v>172</v>
      </c>
      <c r="U185" s="157">
        <v>4.1000000000000002E-2</v>
      </c>
      <c r="V185" s="157">
        <f>ROUND(E185*U185,2)</f>
        <v>8.1999999999999993</v>
      </c>
      <c r="W185" s="157"/>
      <c r="X185" s="14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287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4" t="s">
        <v>173</v>
      </c>
      <c r="D186" s="158"/>
      <c r="E186" s="159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4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165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ht="22.5" outlineLevel="1" x14ac:dyDescent="0.2">
      <c r="A187" s="155"/>
      <c r="B187" s="156"/>
      <c r="C187" s="184" t="s">
        <v>341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4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165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4" t="s">
        <v>342</v>
      </c>
      <c r="D188" s="158"/>
      <c r="E188" s="159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4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165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4" t="s">
        <v>343</v>
      </c>
      <c r="D189" s="158"/>
      <c r="E189" s="159">
        <v>200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4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165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74">
        <v>36</v>
      </c>
      <c r="B190" s="175" t="s">
        <v>344</v>
      </c>
      <c r="C190" s="185" t="s">
        <v>345</v>
      </c>
      <c r="D190" s="176" t="s">
        <v>346</v>
      </c>
      <c r="E190" s="177">
        <v>1</v>
      </c>
      <c r="F190" s="178"/>
      <c r="G190" s="179">
        <f>ROUND(E190*F190,2)</f>
        <v>0</v>
      </c>
      <c r="H190" s="178"/>
      <c r="I190" s="179">
        <f>ROUND(E190*H190,2)</f>
        <v>0</v>
      </c>
      <c r="J190" s="178"/>
      <c r="K190" s="179">
        <f>ROUND(E190*J190,2)</f>
        <v>0</v>
      </c>
      <c r="L190" s="179">
        <v>15</v>
      </c>
      <c r="M190" s="179">
        <f>G190*(1+L190/100)</f>
        <v>0</v>
      </c>
      <c r="N190" s="179">
        <v>0</v>
      </c>
      <c r="O190" s="179">
        <f>ROUND(E190*N190,2)</f>
        <v>0</v>
      </c>
      <c r="P190" s="179">
        <v>1E-3</v>
      </c>
      <c r="Q190" s="179">
        <f>ROUND(E190*P190,2)</f>
        <v>0</v>
      </c>
      <c r="R190" s="179"/>
      <c r="S190" s="179" t="s">
        <v>161</v>
      </c>
      <c r="T190" s="180" t="s">
        <v>162</v>
      </c>
      <c r="U190" s="157">
        <v>0</v>
      </c>
      <c r="V190" s="157">
        <f>ROUND(E190*U190,2)</f>
        <v>0</v>
      </c>
      <c r="W190" s="157"/>
      <c r="X190" s="14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287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x14ac:dyDescent="0.2">
      <c r="A191" s="161" t="s">
        <v>156</v>
      </c>
      <c r="B191" s="162" t="s">
        <v>121</v>
      </c>
      <c r="C191" s="182" t="s">
        <v>122</v>
      </c>
      <c r="D191" s="163"/>
      <c r="E191" s="164"/>
      <c r="F191" s="165"/>
      <c r="G191" s="165">
        <f>SUMIF(AG192:AG192,"&lt;&gt;NOR",G192:G192)</f>
        <v>0</v>
      </c>
      <c r="H191" s="165"/>
      <c r="I191" s="165">
        <f>SUM(I192:I192)</f>
        <v>0</v>
      </c>
      <c r="J191" s="165"/>
      <c r="K191" s="165">
        <f>SUM(K192:K192)</f>
        <v>0</v>
      </c>
      <c r="L191" s="165"/>
      <c r="M191" s="165">
        <f>SUM(M192:M192)</f>
        <v>0</v>
      </c>
      <c r="N191" s="165"/>
      <c r="O191" s="165">
        <f>SUM(O192:O192)</f>
        <v>0.01</v>
      </c>
      <c r="P191" s="165"/>
      <c r="Q191" s="165">
        <f>SUM(Q192:Q192)</f>
        <v>0</v>
      </c>
      <c r="R191" s="165"/>
      <c r="S191" s="165"/>
      <c r="T191" s="166"/>
      <c r="U191" s="160"/>
      <c r="V191" s="160">
        <f>SUM(V192:V192)</f>
        <v>0</v>
      </c>
      <c r="W191" s="160"/>
      <c r="AG191" t="s">
        <v>157</v>
      </c>
    </row>
    <row r="192" spans="1:60" ht="22.5" outlineLevel="1" x14ac:dyDescent="0.2">
      <c r="A192" s="174">
        <v>37</v>
      </c>
      <c r="B192" s="175" t="s">
        <v>347</v>
      </c>
      <c r="C192" s="185" t="s">
        <v>348</v>
      </c>
      <c r="D192" s="176" t="s">
        <v>346</v>
      </c>
      <c r="E192" s="177">
        <v>1</v>
      </c>
      <c r="F192" s="178"/>
      <c r="G192" s="179">
        <f>ROUND(E192*F192,2)</f>
        <v>0</v>
      </c>
      <c r="H192" s="178"/>
      <c r="I192" s="179">
        <f>ROUND(E192*H192,2)</f>
        <v>0</v>
      </c>
      <c r="J192" s="178"/>
      <c r="K192" s="179">
        <f>ROUND(E192*J192,2)</f>
        <v>0</v>
      </c>
      <c r="L192" s="179">
        <v>15</v>
      </c>
      <c r="M192" s="179">
        <f>G192*(1+L192/100)</f>
        <v>0</v>
      </c>
      <c r="N192" s="179">
        <v>7.8000000000000005E-3</v>
      </c>
      <c r="O192" s="179">
        <f>ROUND(E192*N192,2)</f>
        <v>0.01</v>
      </c>
      <c r="P192" s="179">
        <v>0</v>
      </c>
      <c r="Q192" s="179">
        <f>ROUND(E192*P192,2)</f>
        <v>0</v>
      </c>
      <c r="R192" s="179"/>
      <c r="S192" s="179" t="s">
        <v>161</v>
      </c>
      <c r="T192" s="180" t="s">
        <v>162</v>
      </c>
      <c r="U192" s="157">
        <v>0</v>
      </c>
      <c r="V192" s="157">
        <f>ROUND(E192*U192,2)</f>
        <v>0</v>
      </c>
      <c r="W192" s="157"/>
      <c r="X192" s="14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349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x14ac:dyDescent="0.2">
      <c r="A193" s="161" t="s">
        <v>156</v>
      </c>
      <c r="B193" s="162" t="s">
        <v>125</v>
      </c>
      <c r="C193" s="182" t="s">
        <v>126</v>
      </c>
      <c r="D193" s="163"/>
      <c r="E193" s="164"/>
      <c r="F193" s="165"/>
      <c r="G193" s="165">
        <f>SUMIF(AG194:AG198,"&lt;&gt;NOR",G194:G198)</f>
        <v>0</v>
      </c>
      <c r="H193" s="165"/>
      <c r="I193" s="165">
        <f>SUM(I194:I198)</f>
        <v>0</v>
      </c>
      <c r="J193" s="165"/>
      <c r="K193" s="165">
        <f>SUM(K194:K198)</f>
        <v>0</v>
      </c>
      <c r="L193" s="165"/>
      <c r="M193" s="165">
        <f>SUM(M194:M198)</f>
        <v>0</v>
      </c>
      <c r="N193" s="165"/>
      <c r="O193" s="165">
        <f>SUM(O194:O198)</f>
        <v>0</v>
      </c>
      <c r="P193" s="165"/>
      <c r="Q193" s="165">
        <f>SUM(Q194:Q198)</f>
        <v>0</v>
      </c>
      <c r="R193" s="165"/>
      <c r="S193" s="165"/>
      <c r="T193" s="166"/>
      <c r="U193" s="160"/>
      <c r="V193" s="160">
        <f>SUM(V194:V198)</f>
        <v>0.26</v>
      </c>
      <c r="W193" s="160"/>
      <c r="AG193" t="s">
        <v>157</v>
      </c>
    </row>
    <row r="194" spans="1:60" outlineLevel="1" x14ac:dyDescent="0.2">
      <c r="A194" s="167">
        <v>38</v>
      </c>
      <c r="B194" s="168" t="s">
        <v>350</v>
      </c>
      <c r="C194" s="183" t="s">
        <v>351</v>
      </c>
      <c r="D194" s="169" t="s">
        <v>160</v>
      </c>
      <c r="E194" s="170">
        <v>0.93500000000000005</v>
      </c>
      <c r="F194" s="171"/>
      <c r="G194" s="172">
        <f>ROUND(E194*F194,2)</f>
        <v>0</v>
      </c>
      <c r="H194" s="171"/>
      <c r="I194" s="172">
        <f>ROUND(E194*H194,2)</f>
        <v>0</v>
      </c>
      <c r="J194" s="171"/>
      <c r="K194" s="172">
        <f>ROUND(E194*J194,2)</f>
        <v>0</v>
      </c>
      <c r="L194" s="172">
        <v>15</v>
      </c>
      <c r="M194" s="172">
        <f>G194*(1+L194/100)</f>
        <v>0</v>
      </c>
      <c r="N194" s="172">
        <v>0</v>
      </c>
      <c r="O194" s="172">
        <f>ROUND(E194*N194,2)</f>
        <v>0</v>
      </c>
      <c r="P194" s="172">
        <v>0</v>
      </c>
      <c r="Q194" s="172">
        <f>ROUND(E194*P194,2)</f>
        <v>0</v>
      </c>
      <c r="R194" s="172"/>
      <c r="S194" s="172" t="s">
        <v>171</v>
      </c>
      <c r="T194" s="173" t="s">
        <v>172</v>
      </c>
      <c r="U194" s="157">
        <v>0.27500000000000002</v>
      </c>
      <c r="V194" s="157">
        <f>ROUND(E194*U194,2)</f>
        <v>0.26</v>
      </c>
      <c r="W194" s="157"/>
      <c r="X194" s="14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287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4" t="s">
        <v>173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4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165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4" t="s">
        <v>352</v>
      </c>
      <c r="D196" s="158"/>
      <c r="E196" s="159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4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165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4" t="s">
        <v>293</v>
      </c>
      <c r="D197" s="158"/>
      <c r="E197" s="159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4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165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4" t="s">
        <v>294</v>
      </c>
      <c r="D198" s="158"/>
      <c r="E198" s="159">
        <v>0.94000000000000006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4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165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x14ac:dyDescent="0.2">
      <c r="A199" s="161" t="s">
        <v>156</v>
      </c>
      <c r="B199" s="162" t="s">
        <v>127</v>
      </c>
      <c r="C199" s="182" t="s">
        <v>128</v>
      </c>
      <c r="D199" s="163"/>
      <c r="E199" s="164"/>
      <c r="F199" s="165"/>
      <c r="G199" s="165">
        <f>SUMIF(AG200:AG207,"&lt;&gt;NOR",G200:G207)</f>
        <v>0</v>
      </c>
      <c r="H199" s="165"/>
      <c r="I199" s="165">
        <f>SUM(I200:I207)</f>
        <v>0</v>
      </c>
      <c r="J199" s="165"/>
      <c r="K199" s="165">
        <f>SUM(K200:K207)</f>
        <v>0</v>
      </c>
      <c r="L199" s="165"/>
      <c r="M199" s="165">
        <f>SUM(M200:M207)</f>
        <v>0</v>
      </c>
      <c r="N199" s="165"/>
      <c r="O199" s="165">
        <f>SUM(O200:O207)</f>
        <v>0</v>
      </c>
      <c r="P199" s="165"/>
      <c r="Q199" s="165">
        <f>SUM(Q200:Q207)</f>
        <v>0</v>
      </c>
      <c r="R199" s="165"/>
      <c r="S199" s="165"/>
      <c r="T199" s="166"/>
      <c r="U199" s="160"/>
      <c r="V199" s="160">
        <f>SUM(V200:V207)</f>
        <v>50.260000000000005</v>
      </c>
      <c r="W199" s="160"/>
      <c r="AG199" t="s">
        <v>157</v>
      </c>
    </row>
    <row r="200" spans="1:60" outlineLevel="1" x14ac:dyDescent="0.2">
      <c r="A200" s="174">
        <v>39</v>
      </c>
      <c r="B200" s="175" t="s">
        <v>353</v>
      </c>
      <c r="C200" s="185" t="s">
        <v>354</v>
      </c>
      <c r="D200" s="176" t="s">
        <v>355</v>
      </c>
      <c r="E200" s="177">
        <v>15.142000000000001</v>
      </c>
      <c r="F200" s="178"/>
      <c r="G200" s="179">
        <f>ROUND(E200*F200,2)</f>
        <v>0</v>
      </c>
      <c r="H200" s="178"/>
      <c r="I200" s="179">
        <f>ROUND(E200*H200,2)</f>
        <v>0</v>
      </c>
      <c r="J200" s="178"/>
      <c r="K200" s="179">
        <f>ROUND(E200*J200,2)</f>
        <v>0</v>
      </c>
      <c r="L200" s="179">
        <v>15</v>
      </c>
      <c r="M200" s="179">
        <f>G200*(1+L200/100)</f>
        <v>0</v>
      </c>
      <c r="N200" s="179">
        <v>0</v>
      </c>
      <c r="O200" s="179">
        <f>ROUND(E200*N200,2)</f>
        <v>0</v>
      </c>
      <c r="P200" s="179">
        <v>0</v>
      </c>
      <c r="Q200" s="179">
        <f>ROUND(E200*P200,2)</f>
        <v>0</v>
      </c>
      <c r="R200" s="179"/>
      <c r="S200" s="179" t="s">
        <v>171</v>
      </c>
      <c r="T200" s="180" t="s">
        <v>172</v>
      </c>
      <c r="U200" s="157">
        <v>0.27700000000000002</v>
      </c>
      <c r="V200" s="157">
        <f>ROUND(E200*U200,2)</f>
        <v>4.1900000000000004</v>
      </c>
      <c r="W200" s="157"/>
      <c r="X200" s="14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163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74">
        <v>40</v>
      </c>
      <c r="B201" s="175" t="s">
        <v>356</v>
      </c>
      <c r="C201" s="185" t="s">
        <v>357</v>
      </c>
      <c r="D201" s="176" t="s">
        <v>355</v>
      </c>
      <c r="E201" s="177">
        <v>15.142000000000001</v>
      </c>
      <c r="F201" s="178"/>
      <c r="G201" s="179">
        <f>ROUND(E201*F201,2)</f>
        <v>0</v>
      </c>
      <c r="H201" s="178"/>
      <c r="I201" s="179">
        <f>ROUND(E201*H201,2)</f>
        <v>0</v>
      </c>
      <c r="J201" s="178"/>
      <c r="K201" s="179">
        <f>ROUND(E201*J201,2)</f>
        <v>0</v>
      </c>
      <c r="L201" s="179">
        <v>15</v>
      </c>
      <c r="M201" s="179">
        <f>G201*(1+L201/100)</f>
        <v>0</v>
      </c>
      <c r="N201" s="179">
        <v>0</v>
      </c>
      <c r="O201" s="179">
        <f>ROUND(E201*N201,2)</f>
        <v>0</v>
      </c>
      <c r="P201" s="179">
        <v>0</v>
      </c>
      <c r="Q201" s="179">
        <f>ROUND(E201*P201,2)</f>
        <v>0</v>
      </c>
      <c r="R201" s="179"/>
      <c r="S201" s="179" t="s">
        <v>171</v>
      </c>
      <c r="T201" s="180" t="s">
        <v>172</v>
      </c>
      <c r="U201" s="157">
        <v>0.752</v>
      </c>
      <c r="V201" s="157">
        <f>ROUND(E201*U201,2)</f>
        <v>11.39</v>
      </c>
      <c r="W201" s="157"/>
      <c r="X201" s="14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163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74">
        <v>41</v>
      </c>
      <c r="B202" s="175" t="s">
        <v>358</v>
      </c>
      <c r="C202" s="185" t="s">
        <v>359</v>
      </c>
      <c r="D202" s="176" t="s">
        <v>355</v>
      </c>
      <c r="E202" s="177">
        <v>75.710000000000008</v>
      </c>
      <c r="F202" s="178"/>
      <c r="G202" s="179">
        <f>ROUND(E202*F202,2)</f>
        <v>0</v>
      </c>
      <c r="H202" s="178"/>
      <c r="I202" s="179">
        <f>ROUND(E202*H202,2)</f>
        <v>0</v>
      </c>
      <c r="J202" s="178"/>
      <c r="K202" s="179">
        <f>ROUND(E202*J202,2)</f>
        <v>0</v>
      </c>
      <c r="L202" s="179">
        <v>15</v>
      </c>
      <c r="M202" s="179">
        <f>G202*(1+L202/100)</f>
        <v>0</v>
      </c>
      <c r="N202" s="179">
        <v>0</v>
      </c>
      <c r="O202" s="179">
        <f>ROUND(E202*N202,2)</f>
        <v>0</v>
      </c>
      <c r="P202" s="179">
        <v>0</v>
      </c>
      <c r="Q202" s="179">
        <f>ROUND(E202*P202,2)</f>
        <v>0</v>
      </c>
      <c r="R202" s="179"/>
      <c r="S202" s="179" t="s">
        <v>171</v>
      </c>
      <c r="T202" s="180" t="s">
        <v>172</v>
      </c>
      <c r="U202" s="157">
        <v>0.36000000000000004</v>
      </c>
      <c r="V202" s="157">
        <f>ROUND(E202*U202,2)</f>
        <v>27.26</v>
      </c>
      <c r="W202" s="157"/>
      <c r="X202" s="14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300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74">
        <v>42</v>
      </c>
      <c r="B203" s="175" t="s">
        <v>360</v>
      </c>
      <c r="C203" s="185" t="s">
        <v>361</v>
      </c>
      <c r="D203" s="176" t="s">
        <v>355</v>
      </c>
      <c r="E203" s="177">
        <v>15.142000000000001</v>
      </c>
      <c r="F203" s="178"/>
      <c r="G203" s="179">
        <f>ROUND(E203*F203,2)</f>
        <v>0</v>
      </c>
      <c r="H203" s="178"/>
      <c r="I203" s="179">
        <f>ROUND(E203*H203,2)</f>
        <v>0</v>
      </c>
      <c r="J203" s="178"/>
      <c r="K203" s="179">
        <f>ROUND(E203*J203,2)</f>
        <v>0</v>
      </c>
      <c r="L203" s="179">
        <v>15</v>
      </c>
      <c r="M203" s="179">
        <f>G203*(1+L203/100)</f>
        <v>0</v>
      </c>
      <c r="N203" s="179">
        <v>0</v>
      </c>
      <c r="O203" s="179">
        <f>ROUND(E203*N203,2)</f>
        <v>0</v>
      </c>
      <c r="P203" s="179">
        <v>0</v>
      </c>
      <c r="Q203" s="179">
        <f>ROUND(E203*P203,2)</f>
        <v>0</v>
      </c>
      <c r="R203" s="179"/>
      <c r="S203" s="179" t="s">
        <v>171</v>
      </c>
      <c r="T203" s="180" t="s">
        <v>172</v>
      </c>
      <c r="U203" s="157">
        <v>0.49000000000000005</v>
      </c>
      <c r="V203" s="157">
        <f>ROUND(E203*U203,2)</f>
        <v>7.42</v>
      </c>
      <c r="W203" s="157"/>
      <c r="X203" s="14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163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67">
        <v>43</v>
      </c>
      <c r="B204" s="168" t="s">
        <v>362</v>
      </c>
      <c r="C204" s="183" t="s">
        <v>363</v>
      </c>
      <c r="D204" s="169" t="s">
        <v>355</v>
      </c>
      <c r="E204" s="170">
        <v>75.710000000000008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15</v>
      </c>
      <c r="M204" s="172">
        <f>G204*(1+L204/100)</f>
        <v>0</v>
      </c>
      <c r="N204" s="172">
        <v>0</v>
      </c>
      <c r="O204" s="172">
        <f>ROUND(E204*N204,2)</f>
        <v>0</v>
      </c>
      <c r="P204" s="172">
        <v>0</v>
      </c>
      <c r="Q204" s="172">
        <f>ROUND(E204*P204,2)</f>
        <v>0</v>
      </c>
      <c r="R204" s="172"/>
      <c r="S204" s="172" t="s">
        <v>171</v>
      </c>
      <c r="T204" s="173" t="s">
        <v>172</v>
      </c>
      <c r="U204" s="157">
        <v>0</v>
      </c>
      <c r="V204" s="157">
        <f>ROUND(E204*U204,2)</f>
        <v>0</v>
      </c>
      <c r="W204" s="157"/>
      <c r="X204" s="14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300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4" t="s">
        <v>364</v>
      </c>
      <c r="D205" s="158"/>
      <c r="E205" s="159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4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165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4" t="s">
        <v>365</v>
      </c>
      <c r="D206" s="158"/>
      <c r="E206" s="159">
        <v>75.710000000000008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4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165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ht="33.75" outlineLevel="1" x14ac:dyDescent="0.2">
      <c r="A207" s="167">
        <v>44</v>
      </c>
      <c r="B207" s="168" t="s">
        <v>366</v>
      </c>
      <c r="C207" s="183" t="s">
        <v>367</v>
      </c>
      <c r="D207" s="169" t="s">
        <v>355</v>
      </c>
      <c r="E207" s="170">
        <v>15.142000000000001</v>
      </c>
      <c r="F207" s="171"/>
      <c r="G207" s="172">
        <f>ROUND(E207*F207,2)</f>
        <v>0</v>
      </c>
      <c r="H207" s="171"/>
      <c r="I207" s="172">
        <f>ROUND(E207*H207,2)</f>
        <v>0</v>
      </c>
      <c r="J207" s="171"/>
      <c r="K207" s="172">
        <f>ROUND(E207*J207,2)</f>
        <v>0</v>
      </c>
      <c r="L207" s="172">
        <v>15</v>
      </c>
      <c r="M207" s="172">
        <f>G207*(1+L207/100)</f>
        <v>0</v>
      </c>
      <c r="N207" s="172">
        <v>0</v>
      </c>
      <c r="O207" s="172">
        <f>ROUND(E207*N207,2)</f>
        <v>0</v>
      </c>
      <c r="P207" s="172">
        <v>0</v>
      </c>
      <c r="Q207" s="172">
        <f>ROUND(E207*P207,2)</f>
        <v>0</v>
      </c>
      <c r="R207" s="172"/>
      <c r="S207" s="172" t="s">
        <v>161</v>
      </c>
      <c r="T207" s="173" t="s">
        <v>162</v>
      </c>
      <c r="U207" s="157">
        <v>0</v>
      </c>
      <c r="V207" s="157">
        <f>ROUND(E207*U207,2)</f>
        <v>0</v>
      </c>
      <c r="W207" s="157"/>
      <c r="X207" s="14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163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x14ac:dyDescent="0.2">
      <c r="A208" s="5"/>
      <c r="B208" s="6"/>
      <c r="C208" s="186"/>
      <c r="D208" s="8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AE208">
        <v>15</v>
      </c>
      <c r="AF208">
        <v>21</v>
      </c>
    </row>
    <row r="209" spans="1:33" x14ac:dyDescent="0.2">
      <c r="A209" s="151"/>
      <c r="B209" s="152" t="s">
        <v>31</v>
      </c>
      <c r="C209" s="187"/>
      <c r="D209" s="153"/>
      <c r="E209" s="154"/>
      <c r="F209" s="154"/>
      <c r="G209" s="181">
        <f>G8+G14+G117+G119+G125+G141+G152+G158+G169+G191+G193+G199</f>
        <v>0</v>
      </c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AE209">
        <f>SUMIF(L7:L207,AE208,G7:G207)</f>
        <v>0</v>
      </c>
      <c r="AF209">
        <f>SUMIF(L7:L207,AF208,G7:G207)</f>
        <v>0</v>
      </c>
      <c r="AG209" t="s">
        <v>368</v>
      </c>
    </row>
    <row r="210" spans="1:33" x14ac:dyDescent="0.2">
      <c r="A210" s="5"/>
      <c r="B210" s="6"/>
      <c r="C210" s="186"/>
      <c r="D210" s="8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33" x14ac:dyDescent="0.2">
      <c r="A211" s="5"/>
      <c r="B211" s="6"/>
      <c r="C211" s="186"/>
      <c r="D211" s="8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33" x14ac:dyDescent="0.2">
      <c r="A212" s="258" t="s">
        <v>369</v>
      </c>
      <c r="B212" s="258"/>
      <c r="C212" s="259"/>
      <c r="D212" s="8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33" x14ac:dyDescent="0.2">
      <c r="A213" s="239"/>
      <c r="B213" s="240"/>
      <c r="C213" s="241"/>
      <c r="D213" s="240"/>
      <c r="E213" s="240"/>
      <c r="F213" s="240"/>
      <c r="G213" s="242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AG213" t="s">
        <v>370</v>
      </c>
    </row>
    <row r="214" spans="1:33" x14ac:dyDescent="0.2">
      <c r="A214" s="243"/>
      <c r="B214" s="244"/>
      <c r="C214" s="245"/>
      <c r="D214" s="244"/>
      <c r="E214" s="244"/>
      <c r="F214" s="244"/>
      <c r="G214" s="246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33" x14ac:dyDescent="0.2">
      <c r="A215" s="243"/>
      <c r="B215" s="244"/>
      <c r="C215" s="245"/>
      <c r="D215" s="244"/>
      <c r="E215" s="244"/>
      <c r="F215" s="244"/>
      <c r="G215" s="246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33" x14ac:dyDescent="0.2">
      <c r="A216" s="243"/>
      <c r="B216" s="244"/>
      <c r="C216" s="245"/>
      <c r="D216" s="244"/>
      <c r="E216" s="244"/>
      <c r="F216" s="244"/>
      <c r="G216" s="246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33" x14ac:dyDescent="0.2">
      <c r="A217" s="247"/>
      <c r="B217" s="248"/>
      <c r="C217" s="249"/>
      <c r="D217" s="248"/>
      <c r="E217" s="248"/>
      <c r="F217" s="248"/>
      <c r="G217" s="250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33" x14ac:dyDescent="0.2">
      <c r="A218" s="5"/>
      <c r="B218" s="6"/>
      <c r="C218" s="186"/>
      <c r="D218" s="8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33" x14ac:dyDescent="0.2">
      <c r="C219" s="188"/>
      <c r="D219" s="139"/>
      <c r="AG219" t="s">
        <v>371</v>
      </c>
    </row>
    <row r="220" spans="1:33" x14ac:dyDescent="0.2">
      <c r="D220" s="139"/>
    </row>
    <row r="221" spans="1:33" x14ac:dyDescent="0.2">
      <c r="D221" s="139"/>
    </row>
    <row r="222" spans="1:33" x14ac:dyDescent="0.2">
      <c r="D222" s="139"/>
    </row>
    <row r="223" spans="1:33" x14ac:dyDescent="0.2">
      <c r="D223" s="139"/>
    </row>
    <row r="224" spans="1:33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algorithmName="SHA-512" hashValue="pV9qL3WhtpRS8MQuRs9Ty5xv+fM7sYGH5HRTiLzEL4Tt7ZXfe3bXBkVQeASAksLnjY6AQfFj7IFNXXTmLJRIJA==" saltValue="fbHIjDaOQzKEUAJr46rvQA==" spinCount="100000" sheet="1" objects="1" scenarios="1"/>
  <mergeCells count="6">
    <mergeCell ref="A213:G217"/>
    <mergeCell ref="A1:G1"/>
    <mergeCell ref="C2:G2"/>
    <mergeCell ref="C3:G3"/>
    <mergeCell ref="C4:G4"/>
    <mergeCell ref="A212:C2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132</v>
      </c>
    </row>
    <row r="2" spans="1:60" ht="25.15" customHeight="1" x14ac:dyDescent="0.2">
      <c r="A2" s="140" t="s">
        <v>8</v>
      </c>
      <c r="B2" s="75" t="s">
        <v>43</v>
      </c>
      <c r="C2" s="252" t="s">
        <v>44</v>
      </c>
      <c r="D2" s="253"/>
      <c r="E2" s="253"/>
      <c r="F2" s="253"/>
      <c r="G2" s="254"/>
      <c r="AG2" t="s">
        <v>133</v>
      </c>
    </row>
    <row r="3" spans="1:60" ht="25.15" customHeight="1" x14ac:dyDescent="0.2">
      <c r="A3" s="140" t="s">
        <v>9</v>
      </c>
      <c r="B3" s="75" t="s">
        <v>46</v>
      </c>
      <c r="C3" s="252" t="s">
        <v>44</v>
      </c>
      <c r="D3" s="253"/>
      <c r="E3" s="253"/>
      <c r="F3" s="253"/>
      <c r="G3" s="254"/>
      <c r="AC3" s="87" t="s">
        <v>133</v>
      </c>
      <c r="AG3" t="s">
        <v>134</v>
      </c>
    </row>
    <row r="4" spans="1:60" ht="25.15" customHeight="1" x14ac:dyDescent="0.2">
      <c r="A4" s="141" t="s">
        <v>10</v>
      </c>
      <c r="B4" s="142" t="s">
        <v>49</v>
      </c>
      <c r="C4" s="255" t="s">
        <v>50</v>
      </c>
      <c r="D4" s="256"/>
      <c r="E4" s="256"/>
      <c r="F4" s="256"/>
      <c r="G4" s="257"/>
      <c r="AG4" t="s">
        <v>135</v>
      </c>
    </row>
    <row r="5" spans="1:60" x14ac:dyDescent="0.2">
      <c r="D5" s="139"/>
    </row>
    <row r="6" spans="1:60" ht="38.25" x14ac:dyDescent="0.2">
      <c r="A6" s="144" t="s">
        <v>136</v>
      </c>
      <c r="B6" s="146" t="s">
        <v>137</v>
      </c>
      <c r="C6" s="146" t="s">
        <v>138</v>
      </c>
      <c r="D6" s="145" t="s">
        <v>139</v>
      </c>
      <c r="E6" s="144" t="s">
        <v>140</v>
      </c>
      <c r="F6" s="143" t="s">
        <v>141</v>
      </c>
      <c r="G6" s="144" t="s">
        <v>31</v>
      </c>
      <c r="H6" s="147" t="s">
        <v>32</v>
      </c>
      <c r="I6" s="147" t="s">
        <v>142</v>
      </c>
      <c r="J6" s="147" t="s">
        <v>33</v>
      </c>
      <c r="K6" s="147" t="s">
        <v>143</v>
      </c>
      <c r="L6" s="147" t="s">
        <v>144</v>
      </c>
      <c r="M6" s="147" t="s">
        <v>145</v>
      </c>
      <c r="N6" s="147" t="s">
        <v>146</v>
      </c>
      <c r="O6" s="147" t="s">
        <v>147</v>
      </c>
      <c r="P6" s="147" t="s">
        <v>148</v>
      </c>
      <c r="Q6" s="147" t="s">
        <v>149</v>
      </c>
      <c r="R6" s="147" t="s">
        <v>150</v>
      </c>
      <c r="S6" s="147" t="s">
        <v>151</v>
      </c>
      <c r="T6" s="147" t="s">
        <v>152</v>
      </c>
      <c r="U6" s="147" t="s">
        <v>153</v>
      </c>
      <c r="V6" s="147" t="s">
        <v>154</v>
      </c>
      <c r="W6" s="147" t="s">
        <v>155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156</v>
      </c>
      <c r="B8" s="162" t="s">
        <v>61</v>
      </c>
      <c r="C8" s="182" t="s">
        <v>62</v>
      </c>
      <c r="D8" s="163"/>
      <c r="E8" s="164"/>
      <c r="F8" s="165"/>
      <c r="G8" s="165">
        <f>SUMIF(AG9:AG26,"&lt;&gt;NOR",G9:G26)</f>
        <v>0</v>
      </c>
      <c r="H8" s="165"/>
      <c r="I8" s="165">
        <f>SUM(I9:I26)</f>
        <v>0</v>
      </c>
      <c r="J8" s="165"/>
      <c r="K8" s="165">
        <f>SUM(K9:K26)</f>
        <v>0</v>
      </c>
      <c r="L8" s="165"/>
      <c r="M8" s="165">
        <f>SUM(M9:M26)</f>
        <v>0</v>
      </c>
      <c r="N8" s="165"/>
      <c r="O8" s="165">
        <f>SUM(O9:O26)</f>
        <v>6.36</v>
      </c>
      <c r="P8" s="165"/>
      <c r="Q8" s="165">
        <f>SUM(Q9:Q26)</f>
        <v>0</v>
      </c>
      <c r="R8" s="165"/>
      <c r="S8" s="165"/>
      <c r="T8" s="166"/>
      <c r="U8" s="160"/>
      <c r="V8" s="160">
        <f>SUM(V9:V26)</f>
        <v>15.950000000000001</v>
      </c>
      <c r="W8" s="160"/>
      <c r="AG8" t="s">
        <v>157</v>
      </c>
    </row>
    <row r="9" spans="1:60" outlineLevel="1" x14ac:dyDescent="0.2">
      <c r="A9" s="167">
        <v>1</v>
      </c>
      <c r="B9" s="168" t="s">
        <v>372</v>
      </c>
      <c r="C9" s="183" t="s">
        <v>373</v>
      </c>
      <c r="D9" s="169" t="s">
        <v>182</v>
      </c>
      <c r="E9" s="170">
        <v>3.8290000000000002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15</v>
      </c>
      <c r="M9" s="172">
        <f>G9*(1+L9/100)</f>
        <v>0</v>
      </c>
      <c r="N9" s="172">
        <v>1.6317400000000002</v>
      </c>
      <c r="O9" s="172">
        <f>ROUND(E9*N9,2)</f>
        <v>6.25</v>
      </c>
      <c r="P9" s="172">
        <v>0</v>
      </c>
      <c r="Q9" s="172">
        <f>ROUND(E9*P9,2)</f>
        <v>0</v>
      </c>
      <c r="R9" s="172"/>
      <c r="S9" s="172" t="s">
        <v>171</v>
      </c>
      <c r="T9" s="173" t="s">
        <v>172</v>
      </c>
      <c r="U9" s="157">
        <v>4.0163700000000002</v>
      </c>
      <c r="V9" s="157">
        <f>ROUND(E9*U9,2)</f>
        <v>15.38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163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184" t="s">
        <v>374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165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4" t="s">
        <v>375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165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4" t="s">
        <v>376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165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4" t="s">
        <v>377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165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4" t="s">
        <v>378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165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4" t="s">
        <v>378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165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4" t="s">
        <v>379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165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4" t="s">
        <v>380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165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4" t="s">
        <v>381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165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4" t="s">
        <v>382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165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4" t="s">
        <v>383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165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4" t="s">
        <v>384</v>
      </c>
      <c r="D21" s="158"/>
      <c r="E21" s="159">
        <v>3.8290000000000002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165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7">
        <v>2</v>
      </c>
      <c r="B22" s="168" t="s">
        <v>385</v>
      </c>
      <c r="C22" s="183" t="s">
        <v>386</v>
      </c>
      <c r="D22" s="169" t="s">
        <v>182</v>
      </c>
      <c r="E22" s="170">
        <v>0.14200000000000002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15</v>
      </c>
      <c r="M22" s="172">
        <f>G22*(1+L22/100)</f>
        <v>0</v>
      </c>
      <c r="N22" s="172">
        <v>0.76182000000000005</v>
      </c>
      <c r="O22" s="172">
        <f>ROUND(E22*N22,2)</f>
        <v>0.11</v>
      </c>
      <c r="P22" s="172">
        <v>0</v>
      </c>
      <c r="Q22" s="172">
        <f>ROUND(E22*P22,2)</f>
        <v>0</v>
      </c>
      <c r="R22" s="172"/>
      <c r="S22" s="172" t="s">
        <v>171</v>
      </c>
      <c r="T22" s="173" t="s">
        <v>172</v>
      </c>
      <c r="U22" s="157">
        <v>4.0388800000000007</v>
      </c>
      <c r="V22" s="157">
        <f>ROUND(E22*U22,2)</f>
        <v>0.56999999999999995</v>
      </c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163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4" t="s">
        <v>387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165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4" t="s">
        <v>388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165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4" t="s">
        <v>389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165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4" t="s">
        <v>390</v>
      </c>
      <c r="D26" s="158"/>
      <c r="E26" s="159">
        <v>0.14200000000000002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165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1" t="s">
        <v>156</v>
      </c>
      <c r="B27" s="162" t="s">
        <v>63</v>
      </c>
      <c r="C27" s="182" t="s">
        <v>64</v>
      </c>
      <c r="D27" s="163"/>
      <c r="E27" s="164"/>
      <c r="F27" s="165"/>
      <c r="G27" s="165">
        <f>SUMIF(AG28:AG52,"&lt;&gt;NOR",G28:G52)</f>
        <v>0</v>
      </c>
      <c r="H27" s="165"/>
      <c r="I27" s="165">
        <f>SUM(I28:I52)</f>
        <v>0</v>
      </c>
      <c r="J27" s="165"/>
      <c r="K27" s="165">
        <f>SUM(K28:K52)</f>
        <v>0</v>
      </c>
      <c r="L27" s="165"/>
      <c r="M27" s="165">
        <f>SUM(M28:M52)</f>
        <v>0</v>
      </c>
      <c r="N27" s="165"/>
      <c r="O27" s="165">
        <f>SUM(O28:O52)</f>
        <v>1.3599999999999999</v>
      </c>
      <c r="P27" s="165"/>
      <c r="Q27" s="165">
        <f>SUM(Q28:Q52)</f>
        <v>0</v>
      </c>
      <c r="R27" s="165"/>
      <c r="S27" s="165"/>
      <c r="T27" s="166"/>
      <c r="U27" s="160"/>
      <c r="V27" s="160">
        <f>SUM(V28:V52)</f>
        <v>4.3899999999999997</v>
      </c>
      <c r="W27" s="160"/>
      <c r="AG27" t="s">
        <v>157</v>
      </c>
    </row>
    <row r="28" spans="1:60" outlineLevel="1" x14ac:dyDescent="0.2">
      <c r="A28" s="167">
        <v>3</v>
      </c>
      <c r="B28" s="168" t="s">
        <v>391</v>
      </c>
      <c r="C28" s="183" t="s">
        <v>392</v>
      </c>
      <c r="D28" s="169" t="s">
        <v>160</v>
      </c>
      <c r="E28" s="170">
        <v>3.6300000000000003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15</v>
      </c>
      <c r="M28" s="172">
        <f>G28*(1+L28/100)</f>
        <v>0</v>
      </c>
      <c r="N28" s="172">
        <v>0.31388000000000005</v>
      </c>
      <c r="O28" s="172">
        <f>ROUND(E28*N28,2)</f>
        <v>1.1399999999999999</v>
      </c>
      <c r="P28" s="172">
        <v>0</v>
      </c>
      <c r="Q28" s="172">
        <f>ROUND(E28*P28,2)</f>
        <v>0</v>
      </c>
      <c r="R28" s="172"/>
      <c r="S28" s="172" t="s">
        <v>171</v>
      </c>
      <c r="T28" s="173" t="s">
        <v>172</v>
      </c>
      <c r="U28" s="157">
        <v>1.2080000000000002</v>
      </c>
      <c r="V28" s="157">
        <f>ROUND(E28*U28,2)</f>
        <v>4.3899999999999997</v>
      </c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163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55"/>
      <c r="B29" s="156"/>
      <c r="C29" s="184" t="s">
        <v>164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165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4" t="s">
        <v>393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165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4" t="s">
        <v>394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165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4" t="s">
        <v>167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165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4" t="s">
        <v>395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165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4" t="s">
        <v>396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165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4" t="s">
        <v>397</v>
      </c>
      <c r="D35" s="158"/>
      <c r="E35" s="159">
        <v>3.6300000000000003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165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33.75" outlineLevel="1" x14ac:dyDescent="0.2">
      <c r="A36" s="167">
        <v>4</v>
      </c>
      <c r="B36" s="168" t="s">
        <v>398</v>
      </c>
      <c r="C36" s="183" t="s">
        <v>399</v>
      </c>
      <c r="D36" s="169" t="s">
        <v>160</v>
      </c>
      <c r="E36" s="170">
        <v>2.5100000000000002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15</v>
      </c>
      <c r="M36" s="172">
        <f>G36*(1+L36/100)</f>
        <v>0</v>
      </c>
      <c r="N36" s="172">
        <v>0</v>
      </c>
      <c r="O36" s="172">
        <f>ROUND(E36*N36,2)</f>
        <v>0</v>
      </c>
      <c r="P36" s="172">
        <v>0</v>
      </c>
      <c r="Q36" s="172">
        <f>ROUND(E36*P36,2)</f>
        <v>0</v>
      </c>
      <c r="R36" s="172"/>
      <c r="S36" s="172" t="s">
        <v>161</v>
      </c>
      <c r="T36" s="173" t="s">
        <v>162</v>
      </c>
      <c r="U36" s="157">
        <v>0</v>
      </c>
      <c r="V36" s="157">
        <f>ROUND(E36*U36,2)</f>
        <v>0</v>
      </c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163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55"/>
      <c r="B37" s="156"/>
      <c r="C37" s="184" t="s">
        <v>164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165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4" t="s">
        <v>400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165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4" t="s">
        <v>167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165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4" t="s">
        <v>168</v>
      </c>
      <c r="D40" s="158"/>
      <c r="E40" s="159">
        <v>2.5100000000000002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165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7">
        <v>5</v>
      </c>
      <c r="B41" s="168" t="s">
        <v>401</v>
      </c>
      <c r="C41" s="183" t="s">
        <v>402</v>
      </c>
      <c r="D41" s="169" t="s">
        <v>355</v>
      </c>
      <c r="E41" s="170">
        <v>0.224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15</v>
      </c>
      <c r="M41" s="172">
        <f>G41*(1+L41/100)</f>
        <v>0</v>
      </c>
      <c r="N41" s="172">
        <v>1</v>
      </c>
      <c r="O41" s="172">
        <f>ROUND(E41*N41,2)</f>
        <v>0.22</v>
      </c>
      <c r="P41" s="172">
        <v>0</v>
      </c>
      <c r="Q41" s="172">
        <f>ROUND(E41*P41,2)</f>
        <v>0</v>
      </c>
      <c r="R41" s="172" t="s">
        <v>403</v>
      </c>
      <c r="S41" s="172" t="s">
        <v>171</v>
      </c>
      <c r="T41" s="173" t="s">
        <v>172</v>
      </c>
      <c r="U41" s="157">
        <v>0</v>
      </c>
      <c r="V41" s="157">
        <f>ROUND(E41*U41,2)</f>
        <v>0</v>
      </c>
      <c r="W41" s="157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349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55"/>
      <c r="B42" s="156"/>
      <c r="C42" s="184" t="s">
        <v>164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165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4" t="s">
        <v>393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165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4" t="s">
        <v>395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165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4" t="s">
        <v>396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165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4" t="s">
        <v>404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165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4" t="s">
        <v>405</v>
      </c>
      <c r="D47" s="158"/>
      <c r="E47" s="159">
        <v>0.224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165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67">
        <v>6</v>
      </c>
      <c r="B48" s="168" t="s">
        <v>406</v>
      </c>
      <c r="C48" s="183" t="s">
        <v>407</v>
      </c>
      <c r="D48" s="169" t="s">
        <v>160</v>
      </c>
      <c r="E48" s="170">
        <v>1.1200000000000001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15</v>
      </c>
      <c r="M48" s="172">
        <f>G48*(1+L48/100)</f>
        <v>0</v>
      </c>
      <c r="N48" s="172">
        <v>1.8000000000000001E-4</v>
      </c>
      <c r="O48" s="172">
        <f>ROUND(E48*N48,2)</f>
        <v>0</v>
      </c>
      <c r="P48" s="172">
        <v>0</v>
      </c>
      <c r="Q48" s="172">
        <f>ROUND(E48*P48,2)</f>
        <v>0</v>
      </c>
      <c r="R48" s="172"/>
      <c r="S48" s="172" t="s">
        <v>161</v>
      </c>
      <c r="T48" s="173" t="s">
        <v>162</v>
      </c>
      <c r="U48" s="157">
        <v>0</v>
      </c>
      <c r="V48" s="157">
        <f>ROUND(E48*U48,2)</f>
        <v>0</v>
      </c>
      <c r="W48" s="157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287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55"/>
      <c r="B49" s="156"/>
      <c r="C49" s="184" t="s">
        <v>408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165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4" t="s">
        <v>409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165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4" t="s">
        <v>410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165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4" t="s">
        <v>411</v>
      </c>
      <c r="D52" s="158"/>
      <c r="E52" s="159">
        <v>1.1200000000000001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165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1" t="s">
        <v>156</v>
      </c>
      <c r="B53" s="162" t="s">
        <v>65</v>
      </c>
      <c r="C53" s="182" t="s">
        <v>66</v>
      </c>
      <c r="D53" s="163"/>
      <c r="E53" s="164"/>
      <c r="F53" s="165"/>
      <c r="G53" s="165">
        <f>SUMIF(AG54:AG110,"&lt;&gt;NOR",G54:G110)</f>
        <v>0</v>
      </c>
      <c r="H53" s="165"/>
      <c r="I53" s="165">
        <f>SUM(I54:I110)</f>
        <v>0</v>
      </c>
      <c r="J53" s="165"/>
      <c r="K53" s="165">
        <f>SUM(K54:K110)</f>
        <v>0</v>
      </c>
      <c r="L53" s="165"/>
      <c r="M53" s="165">
        <f>SUM(M54:M110)</f>
        <v>0</v>
      </c>
      <c r="N53" s="165"/>
      <c r="O53" s="165">
        <f>SUM(O54:O110)</f>
        <v>2.37</v>
      </c>
      <c r="P53" s="165"/>
      <c r="Q53" s="165">
        <f>SUM(Q54:Q110)</f>
        <v>0</v>
      </c>
      <c r="R53" s="165"/>
      <c r="S53" s="165"/>
      <c r="T53" s="166"/>
      <c r="U53" s="160"/>
      <c r="V53" s="160">
        <f>SUM(V54:V110)</f>
        <v>51.480000000000004</v>
      </c>
      <c r="W53" s="160"/>
      <c r="AG53" t="s">
        <v>157</v>
      </c>
    </row>
    <row r="54" spans="1:60" outlineLevel="1" x14ac:dyDescent="0.2">
      <c r="A54" s="167">
        <v>7</v>
      </c>
      <c r="B54" s="168" t="s">
        <v>412</v>
      </c>
      <c r="C54" s="183" t="s">
        <v>413</v>
      </c>
      <c r="D54" s="169" t="s">
        <v>160</v>
      </c>
      <c r="E54" s="170">
        <v>4.3000000000000007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15</v>
      </c>
      <c r="M54" s="172">
        <f>G54*(1+L54/100)</f>
        <v>0</v>
      </c>
      <c r="N54" s="172">
        <v>3.0700000000000002E-3</v>
      </c>
      <c r="O54" s="172">
        <f>ROUND(E54*N54,2)</f>
        <v>0.01</v>
      </c>
      <c r="P54" s="172">
        <v>0</v>
      </c>
      <c r="Q54" s="172">
        <f>ROUND(E54*P54,2)</f>
        <v>0</v>
      </c>
      <c r="R54" s="172"/>
      <c r="S54" s="172" t="s">
        <v>171</v>
      </c>
      <c r="T54" s="173" t="s">
        <v>172</v>
      </c>
      <c r="U54" s="157">
        <v>0.31000000000000005</v>
      </c>
      <c r="V54" s="157">
        <f>ROUND(E54*U54,2)</f>
        <v>1.33</v>
      </c>
      <c r="W54" s="157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163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4" t="s">
        <v>249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165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4" t="s">
        <v>414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165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4" t="s">
        <v>415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165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4" t="s">
        <v>252</v>
      </c>
      <c r="D58" s="158"/>
      <c r="E58" s="159">
        <v>4.3000000000000007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165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67">
        <v>8</v>
      </c>
      <c r="B59" s="168" t="s">
        <v>416</v>
      </c>
      <c r="C59" s="183" t="s">
        <v>417</v>
      </c>
      <c r="D59" s="169" t="s">
        <v>160</v>
      </c>
      <c r="E59" s="170">
        <v>4.3000000000000007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15</v>
      </c>
      <c r="M59" s="172">
        <f>G59*(1+L59/100)</f>
        <v>0</v>
      </c>
      <c r="N59" s="172">
        <v>1.1840000000000002E-2</v>
      </c>
      <c r="O59" s="172">
        <f>ROUND(E59*N59,2)</f>
        <v>0.05</v>
      </c>
      <c r="P59" s="172">
        <v>0</v>
      </c>
      <c r="Q59" s="172">
        <f>ROUND(E59*P59,2)</f>
        <v>0</v>
      </c>
      <c r="R59" s="172"/>
      <c r="S59" s="172" t="s">
        <v>171</v>
      </c>
      <c r="T59" s="173" t="s">
        <v>172</v>
      </c>
      <c r="U59" s="157">
        <v>0.38948000000000005</v>
      </c>
      <c r="V59" s="157">
        <f>ROUND(E59*U59,2)</f>
        <v>1.67</v>
      </c>
      <c r="W59" s="157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163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4" t="s">
        <v>249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165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4" t="s">
        <v>418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165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4" t="s">
        <v>419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165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4" t="s">
        <v>252</v>
      </c>
      <c r="D63" s="158"/>
      <c r="E63" s="159">
        <v>4.3000000000000007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165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67">
        <v>9</v>
      </c>
      <c r="B64" s="168" t="s">
        <v>420</v>
      </c>
      <c r="C64" s="183" t="s">
        <v>421</v>
      </c>
      <c r="D64" s="169" t="s">
        <v>160</v>
      </c>
      <c r="E64" s="170">
        <v>0.66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15</v>
      </c>
      <c r="M64" s="172">
        <f>G64*(1+L64/100)</f>
        <v>0</v>
      </c>
      <c r="N64" s="172">
        <v>0.10712000000000001</v>
      </c>
      <c r="O64" s="172">
        <f>ROUND(E64*N64,2)</f>
        <v>7.0000000000000007E-2</v>
      </c>
      <c r="P64" s="172">
        <v>0</v>
      </c>
      <c r="Q64" s="172">
        <f>ROUND(E64*P64,2)</f>
        <v>0</v>
      </c>
      <c r="R64" s="172"/>
      <c r="S64" s="172" t="s">
        <v>171</v>
      </c>
      <c r="T64" s="173" t="s">
        <v>172</v>
      </c>
      <c r="U64" s="157">
        <v>0.69998000000000005</v>
      </c>
      <c r="V64" s="157">
        <f>ROUND(E64*U64,2)</f>
        <v>0.46</v>
      </c>
      <c r="W64" s="157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163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55"/>
      <c r="B65" s="156"/>
      <c r="C65" s="184" t="s">
        <v>221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165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4" t="s">
        <v>422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165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4" t="s">
        <v>423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165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4" t="s">
        <v>424</v>
      </c>
      <c r="D68" s="158"/>
      <c r="E68" s="159">
        <v>0.66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165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7">
        <v>10</v>
      </c>
      <c r="B69" s="168" t="s">
        <v>425</v>
      </c>
      <c r="C69" s="183" t="s">
        <v>426</v>
      </c>
      <c r="D69" s="169" t="s">
        <v>160</v>
      </c>
      <c r="E69" s="170">
        <v>19.200000000000003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15</v>
      </c>
      <c r="M69" s="172">
        <f>G69*(1+L69/100)</f>
        <v>0</v>
      </c>
      <c r="N69" s="172">
        <v>3.4000000000000002E-4</v>
      </c>
      <c r="O69" s="172">
        <f>ROUND(E69*N69,2)</f>
        <v>0.01</v>
      </c>
      <c r="P69" s="172">
        <v>0</v>
      </c>
      <c r="Q69" s="172">
        <f>ROUND(E69*P69,2)</f>
        <v>0</v>
      </c>
      <c r="R69" s="172"/>
      <c r="S69" s="172" t="s">
        <v>171</v>
      </c>
      <c r="T69" s="173" t="s">
        <v>172</v>
      </c>
      <c r="U69" s="157">
        <v>0.24000000000000002</v>
      </c>
      <c r="V69" s="157">
        <f>ROUND(E69*U69,2)</f>
        <v>4.6100000000000003</v>
      </c>
      <c r="W69" s="157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163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55"/>
      <c r="B70" s="156"/>
      <c r="C70" s="184" t="s">
        <v>427</v>
      </c>
      <c r="D70" s="158"/>
      <c r="E70" s="159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165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4" t="s">
        <v>428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165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4" t="s">
        <v>429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165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4" t="s">
        <v>430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165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4" t="s">
        <v>431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165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4" t="s">
        <v>432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165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4" t="s">
        <v>433</v>
      </c>
      <c r="D76" s="158"/>
      <c r="E76" s="159">
        <v>19.200000000000003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165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56.25" outlineLevel="1" x14ac:dyDescent="0.2">
      <c r="A77" s="174">
        <v>11</v>
      </c>
      <c r="B77" s="175" t="s">
        <v>434</v>
      </c>
      <c r="C77" s="185" t="s">
        <v>435</v>
      </c>
      <c r="D77" s="176" t="s">
        <v>220</v>
      </c>
      <c r="E77" s="177">
        <v>2.4000000000000004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15</v>
      </c>
      <c r="M77" s="179">
        <f>G77*(1+L77/100)</f>
        <v>0</v>
      </c>
      <c r="N77" s="179">
        <v>4.3800000000000002E-3</v>
      </c>
      <c r="O77" s="179">
        <f>ROUND(E77*N77,2)</f>
        <v>0.01</v>
      </c>
      <c r="P77" s="179">
        <v>0</v>
      </c>
      <c r="Q77" s="179">
        <f>ROUND(E77*P77,2)</f>
        <v>0</v>
      </c>
      <c r="R77" s="179"/>
      <c r="S77" s="179" t="s">
        <v>161</v>
      </c>
      <c r="T77" s="180" t="s">
        <v>162</v>
      </c>
      <c r="U77" s="157">
        <v>0</v>
      </c>
      <c r="V77" s="157">
        <f>ROUND(E77*U77,2)</f>
        <v>0</v>
      </c>
      <c r="W77" s="157"/>
      <c r="X77" s="148"/>
      <c r="Y77" s="148"/>
      <c r="Z77" s="148"/>
      <c r="AA77" s="148"/>
      <c r="AB77" s="148"/>
      <c r="AC77" s="148"/>
      <c r="AD77" s="148"/>
      <c r="AE77" s="148"/>
      <c r="AF77" s="148"/>
      <c r="AG77" s="148" t="s">
        <v>163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33.75" outlineLevel="1" x14ac:dyDescent="0.2">
      <c r="A78" s="167">
        <v>12</v>
      </c>
      <c r="B78" s="168" t="s">
        <v>436</v>
      </c>
      <c r="C78" s="183" t="s">
        <v>437</v>
      </c>
      <c r="D78" s="169" t="s">
        <v>160</v>
      </c>
      <c r="E78" s="170">
        <v>18.130000000000003</v>
      </c>
      <c r="F78" s="171"/>
      <c r="G78" s="172">
        <f>ROUND(E78*F78,2)</f>
        <v>0</v>
      </c>
      <c r="H78" s="171"/>
      <c r="I78" s="172">
        <f>ROUND(E78*H78,2)</f>
        <v>0</v>
      </c>
      <c r="J78" s="171"/>
      <c r="K78" s="172">
        <f>ROUND(E78*J78,2)</f>
        <v>0</v>
      </c>
      <c r="L78" s="172">
        <v>15</v>
      </c>
      <c r="M78" s="172">
        <f>G78*(1+L78/100)</f>
        <v>0</v>
      </c>
      <c r="N78" s="172">
        <v>3.9100000000000003E-3</v>
      </c>
      <c r="O78" s="172">
        <f>ROUND(E78*N78,2)</f>
        <v>7.0000000000000007E-2</v>
      </c>
      <c r="P78" s="172">
        <v>0</v>
      </c>
      <c r="Q78" s="172">
        <f>ROUND(E78*P78,2)</f>
        <v>0</v>
      </c>
      <c r="R78" s="172"/>
      <c r="S78" s="172" t="s">
        <v>161</v>
      </c>
      <c r="T78" s="173" t="s">
        <v>162</v>
      </c>
      <c r="U78" s="157">
        <v>0</v>
      </c>
      <c r="V78" s="157">
        <f>ROUND(E78*U78,2)</f>
        <v>0</v>
      </c>
      <c r="W78" s="157"/>
      <c r="X78" s="148"/>
      <c r="Y78" s="148"/>
      <c r="Z78" s="148"/>
      <c r="AA78" s="148"/>
      <c r="AB78" s="148"/>
      <c r="AC78" s="148"/>
      <c r="AD78" s="148"/>
      <c r="AE78" s="148"/>
      <c r="AF78" s="148"/>
      <c r="AG78" s="148" t="s">
        <v>163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55"/>
      <c r="B79" s="156"/>
      <c r="C79" s="184" t="s">
        <v>438</v>
      </c>
      <c r="D79" s="158"/>
      <c r="E79" s="159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48"/>
      <c r="Y79" s="148"/>
      <c r="Z79" s="148"/>
      <c r="AA79" s="148"/>
      <c r="AB79" s="148"/>
      <c r="AC79" s="148"/>
      <c r="AD79" s="148"/>
      <c r="AE79" s="148"/>
      <c r="AF79" s="148"/>
      <c r="AG79" s="148" t="s">
        <v>165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55"/>
      <c r="B80" s="156"/>
      <c r="C80" s="184" t="s">
        <v>439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48"/>
      <c r="Y80" s="148"/>
      <c r="Z80" s="148"/>
      <c r="AA80" s="148"/>
      <c r="AB80" s="148"/>
      <c r="AC80" s="148"/>
      <c r="AD80" s="148"/>
      <c r="AE80" s="148"/>
      <c r="AF80" s="148"/>
      <c r="AG80" s="148" t="s">
        <v>165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4" t="s">
        <v>440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48"/>
      <c r="Y81" s="148"/>
      <c r="Z81" s="148"/>
      <c r="AA81" s="148"/>
      <c r="AB81" s="148"/>
      <c r="AC81" s="148"/>
      <c r="AD81" s="148"/>
      <c r="AE81" s="148"/>
      <c r="AF81" s="148"/>
      <c r="AG81" s="148" t="s">
        <v>165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4" t="s">
        <v>441</v>
      </c>
      <c r="D82" s="158"/>
      <c r="E82" s="159">
        <v>18.130000000000003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48"/>
      <c r="Y82" s="148"/>
      <c r="Z82" s="148"/>
      <c r="AA82" s="148"/>
      <c r="AB82" s="148"/>
      <c r="AC82" s="148"/>
      <c r="AD82" s="148"/>
      <c r="AE82" s="148"/>
      <c r="AF82" s="148"/>
      <c r="AG82" s="148" t="s">
        <v>165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7">
        <v>13</v>
      </c>
      <c r="B83" s="168" t="s">
        <v>442</v>
      </c>
      <c r="C83" s="183" t="s">
        <v>443</v>
      </c>
      <c r="D83" s="169" t="s">
        <v>160</v>
      </c>
      <c r="E83" s="170">
        <v>12.06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15</v>
      </c>
      <c r="M83" s="172">
        <f>G83*(1+L83/100)</f>
        <v>0</v>
      </c>
      <c r="N83" s="172">
        <v>2.5000000000000001E-3</v>
      </c>
      <c r="O83" s="172">
        <f>ROUND(E83*N83,2)</f>
        <v>0.03</v>
      </c>
      <c r="P83" s="172">
        <v>0</v>
      </c>
      <c r="Q83" s="172">
        <f>ROUND(E83*P83,2)</f>
        <v>0</v>
      </c>
      <c r="R83" s="172"/>
      <c r="S83" s="172" t="s">
        <v>171</v>
      </c>
      <c r="T83" s="173" t="s">
        <v>172</v>
      </c>
      <c r="U83" s="157">
        <v>0.24000000000000002</v>
      </c>
      <c r="V83" s="157">
        <f>ROUND(E83*U83,2)</f>
        <v>2.89</v>
      </c>
      <c r="W83" s="157"/>
      <c r="X83" s="148"/>
      <c r="Y83" s="148"/>
      <c r="Z83" s="148"/>
      <c r="AA83" s="148"/>
      <c r="AB83" s="148"/>
      <c r="AC83" s="148"/>
      <c r="AD83" s="148"/>
      <c r="AE83" s="148"/>
      <c r="AF83" s="148"/>
      <c r="AG83" s="148" t="s">
        <v>163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4" t="s">
        <v>249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48"/>
      <c r="Y84" s="148"/>
      <c r="Z84" s="148"/>
      <c r="AA84" s="148"/>
      <c r="AB84" s="148"/>
      <c r="AC84" s="148"/>
      <c r="AD84" s="148"/>
      <c r="AE84" s="148"/>
      <c r="AF84" s="148"/>
      <c r="AG84" s="148" t="s">
        <v>165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4" t="s">
        <v>444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48"/>
      <c r="Y85" s="148"/>
      <c r="Z85" s="148"/>
      <c r="AA85" s="148"/>
      <c r="AB85" s="148"/>
      <c r="AC85" s="148"/>
      <c r="AD85" s="148"/>
      <c r="AE85" s="148"/>
      <c r="AF85" s="148"/>
      <c r="AG85" s="148" t="s">
        <v>165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4" t="s">
        <v>445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48"/>
      <c r="Y86" s="148"/>
      <c r="Z86" s="148"/>
      <c r="AA86" s="148"/>
      <c r="AB86" s="148"/>
      <c r="AC86" s="148"/>
      <c r="AD86" s="148"/>
      <c r="AE86" s="148"/>
      <c r="AF86" s="148"/>
      <c r="AG86" s="148" t="s">
        <v>165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4" t="s">
        <v>257</v>
      </c>
      <c r="D87" s="158"/>
      <c r="E87" s="159">
        <v>12.06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48"/>
      <c r="Y87" s="148"/>
      <c r="Z87" s="148"/>
      <c r="AA87" s="148"/>
      <c r="AB87" s="148"/>
      <c r="AC87" s="148"/>
      <c r="AD87" s="148"/>
      <c r="AE87" s="148"/>
      <c r="AF87" s="148"/>
      <c r="AG87" s="148" t="s">
        <v>165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67">
        <v>14</v>
      </c>
      <c r="B88" s="168" t="s">
        <v>446</v>
      </c>
      <c r="C88" s="183" t="s">
        <v>447</v>
      </c>
      <c r="D88" s="169" t="s">
        <v>160</v>
      </c>
      <c r="E88" s="170">
        <v>13.690000000000001</v>
      </c>
      <c r="F88" s="171"/>
      <c r="G88" s="172">
        <f>ROUND(E88*F88,2)</f>
        <v>0</v>
      </c>
      <c r="H88" s="171"/>
      <c r="I88" s="172">
        <f>ROUND(E88*H88,2)</f>
        <v>0</v>
      </c>
      <c r="J88" s="171"/>
      <c r="K88" s="172">
        <f>ROUND(E88*J88,2)</f>
        <v>0</v>
      </c>
      <c r="L88" s="172">
        <v>15</v>
      </c>
      <c r="M88" s="172">
        <f>G88*(1+L88/100)</f>
        <v>0</v>
      </c>
      <c r="N88" s="172">
        <v>4.7660000000000001E-2</v>
      </c>
      <c r="O88" s="172">
        <f>ROUND(E88*N88,2)</f>
        <v>0.65</v>
      </c>
      <c r="P88" s="172">
        <v>0</v>
      </c>
      <c r="Q88" s="172">
        <f>ROUND(E88*P88,2)</f>
        <v>0</v>
      </c>
      <c r="R88" s="172"/>
      <c r="S88" s="172" t="s">
        <v>171</v>
      </c>
      <c r="T88" s="173" t="s">
        <v>172</v>
      </c>
      <c r="U88" s="157">
        <v>0.84000000000000008</v>
      </c>
      <c r="V88" s="157">
        <f>ROUND(E88*U88,2)</f>
        <v>11.5</v>
      </c>
      <c r="W88" s="157"/>
      <c r="X88" s="148"/>
      <c r="Y88" s="148"/>
      <c r="Z88" s="148"/>
      <c r="AA88" s="148"/>
      <c r="AB88" s="148"/>
      <c r="AC88" s="148"/>
      <c r="AD88" s="148"/>
      <c r="AE88" s="148"/>
      <c r="AF88" s="148"/>
      <c r="AG88" s="148" t="s">
        <v>163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4" t="s">
        <v>260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48"/>
      <c r="Y89" s="148"/>
      <c r="Z89" s="148"/>
      <c r="AA89" s="148"/>
      <c r="AB89" s="148"/>
      <c r="AC89" s="148"/>
      <c r="AD89" s="148"/>
      <c r="AE89" s="148"/>
      <c r="AF89" s="148"/>
      <c r="AG89" s="148" t="s">
        <v>165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 x14ac:dyDescent="0.2">
      <c r="A90" s="155"/>
      <c r="B90" s="156"/>
      <c r="C90" s="184" t="s">
        <v>261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48"/>
      <c r="Y90" s="148"/>
      <c r="Z90" s="148"/>
      <c r="AA90" s="148"/>
      <c r="AB90" s="148"/>
      <c r="AC90" s="148"/>
      <c r="AD90" s="148"/>
      <c r="AE90" s="148"/>
      <c r="AF90" s="148"/>
      <c r="AG90" s="148" t="s">
        <v>165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4" t="s">
        <v>262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48"/>
      <c r="Y91" s="148"/>
      <c r="Z91" s="148"/>
      <c r="AA91" s="148"/>
      <c r="AB91" s="148"/>
      <c r="AC91" s="148"/>
      <c r="AD91" s="148"/>
      <c r="AE91" s="148"/>
      <c r="AF91" s="148"/>
      <c r="AG91" s="148" t="s">
        <v>165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4" t="s">
        <v>263</v>
      </c>
      <c r="D92" s="158"/>
      <c r="E92" s="159">
        <v>13.690000000000001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48"/>
      <c r="Y92" s="148"/>
      <c r="Z92" s="148"/>
      <c r="AA92" s="148"/>
      <c r="AB92" s="148"/>
      <c r="AC92" s="148"/>
      <c r="AD92" s="148"/>
      <c r="AE92" s="148"/>
      <c r="AF92" s="148"/>
      <c r="AG92" s="148" t="s">
        <v>165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1" x14ac:dyDescent="0.2">
      <c r="A93" s="167">
        <v>15</v>
      </c>
      <c r="B93" s="168" t="s">
        <v>448</v>
      </c>
      <c r="C93" s="183" t="s">
        <v>449</v>
      </c>
      <c r="D93" s="169" t="s">
        <v>160</v>
      </c>
      <c r="E93" s="170">
        <v>12.06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15</v>
      </c>
      <c r="M93" s="172">
        <f>G93*(1+L93/100)</f>
        <v>0</v>
      </c>
      <c r="N93" s="172">
        <v>1.038E-2</v>
      </c>
      <c r="O93" s="172">
        <f>ROUND(E93*N93,2)</f>
        <v>0.13</v>
      </c>
      <c r="P93" s="172">
        <v>0</v>
      </c>
      <c r="Q93" s="172">
        <f>ROUND(E93*P93,2)</f>
        <v>0</v>
      </c>
      <c r="R93" s="172"/>
      <c r="S93" s="172" t="s">
        <v>171</v>
      </c>
      <c r="T93" s="173" t="s">
        <v>172</v>
      </c>
      <c r="U93" s="157">
        <v>0.33688000000000001</v>
      </c>
      <c r="V93" s="157">
        <f>ROUND(E93*U93,2)</f>
        <v>4.0599999999999996</v>
      </c>
      <c r="W93" s="157"/>
      <c r="X93" s="148"/>
      <c r="Y93" s="148"/>
      <c r="Z93" s="148"/>
      <c r="AA93" s="148"/>
      <c r="AB93" s="148"/>
      <c r="AC93" s="148"/>
      <c r="AD93" s="148"/>
      <c r="AE93" s="148"/>
      <c r="AF93" s="148"/>
      <c r="AG93" s="148" t="s">
        <v>163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4" t="s">
        <v>249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48"/>
      <c r="Y94" s="148"/>
      <c r="Z94" s="148"/>
      <c r="AA94" s="148"/>
      <c r="AB94" s="148"/>
      <c r="AC94" s="148"/>
      <c r="AD94" s="148"/>
      <c r="AE94" s="148"/>
      <c r="AF94" s="148"/>
      <c r="AG94" s="148" t="s">
        <v>165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4" t="s">
        <v>450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48"/>
      <c r="Y95" s="148"/>
      <c r="Z95" s="148"/>
      <c r="AA95" s="148"/>
      <c r="AB95" s="148"/>
      <c r="AC95" s="148"/>
      <c r="AD95" s="148"/>
      <c r="AE95" s="148"/>
      <c r="AF95" s="148"/>
      <c r="AG95" s="148" t="s">
        <v>165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4" t="s">
        <v>256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48"/>
      <c r="Y96" s="148"/>
      <c r="Z96" s="148"/>
      <c r="AA96" s="148"/>
      <c r="AB96" s="148"/>
      <c r="AC96" s="148"/>
      <c r="AD96" s="148"/>
      <c r="AE96" s="148"/>
      <c r="AF96" s="148"/>
      <c r="AG96" s="148" t="s">
        <v>165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4" t="s">
        <v>257</v>
      </c>
      <c r="D97" s="158"/>
      <c r="E97" s="159">
        <v>12.06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48"/>
      <c r="Y97" s="148"/>
      <c r="Z97" s="148"/>
      <c r="AA97" s="148"/>
      <c r="AB97" s="148"/>
      <c r="AC97" s="148"/>
      <c r="AD97" s="148"/>
      <c r="AE97" s="148"/>
      <c r="AF97" s="148"/>
      <c r="AG97" s="148" t="s">
        <v>165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7">
        <v>16</v>
      </c>
      <c r="B98" s="168" t="s">
        <v>451</v>
      </c>
      <c r="C98" s="183" t="s">
        <v>452</v>
      </c>
      <c r="D98" s="169" t="s">
        <v>160</v>
      </c>
      <c r="E98" s="170">
        <v>30.668000000000003</v>
      </c>
      <c r="F98" s="171"/>
      <c r="G98" s="172">
        <f>ROUND(E98*F98,2)</f>
        <v>0</v>
      </c>
      <c r="H98" s="171"/>
      <c r="I98" s="172">
        <f>ROUND(E98*H98,2)</f>
        <v>0</v>
      </c>
      <c r="J98" s="171"/>
      <c r="K98" s="172">
        <f>ROUND(E98*J98,2)</f>
        <v>0</v>
      </c>
      <c r="L98" s="172">
        <v>15</v>
      </c>
      <c r="M98" s="172">
        <f>G98*(1+L98/100)</f>
        <v>0</v>
      </c>
      <c r="N98" s="172">
        <v>4.3690000000000007E-2</v>
      </c>
      <c r="O98" s="172">
        <f>ROUND(E98*N98,2)</f>
        <v>1.34</v>
      </c>
      <c r="P98" s="172">
        <v>0</v>
      </c>
      <c r="Q98" s="172">
        <f>ROUND(E98*P98,2)</f>
        <v>0</v>
      </c>
      <c r="R98" s="172"/>
      <c r="S98" s="172" t="s">
        <v>171</v>
      </c>
      <c r="T98" s="173" t="s">
        <v>172</v>
      </c>
      <c r="U98" s="157">
        <v>0.81400000000000006</v>
      </c>
      <c r="V98" s="157">
        <f>ROUND(E98*U98,2)</f>
        <v>24.96</v>
      </c>
      <c r="W98" s="157"/>
      <c r="X98" s="148"/>
      <c r="Y98" s="148"/>
      <c r="Z98" s="148"/>
      <c r="AA98" s="148"/>
      <c r="AB98" s="148"/>
      <c r="AC98" s="148"/>
      <c r="AD98" s="148"/>
      <c r="AE98" s="148"/>
      <c r="AF98" s="148"/>
      <c r="AG98" s="148" t="s">
        <v>163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55"/>
      <c r="B99" s="156"/>
      <c r="C99" s="184" t="s">
        <v>374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48"/>
      <c r="Y99" s="148"/>
      <c r="Z99" s="148"/>
      <c r="AA99" s="148"/>
      <c r="AB99" s="148"/>
      <c r="AC99" s="148"/>
      <c r="AD99" s="148"/>
      <c r="AE99" s="148"/>
      <c r="AF99" s="148"/>
      <c r="AG99" s="148" t="s">
        <v>165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4" t="s">
        <v>453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165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4" t="s">
        <v>376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165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4" t="s">
        <v>454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165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4" t="s">
        <v>455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165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4" t="s">
        <v>455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165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4" t="s">
        <v>456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165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4" t="s">
        <v>380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165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4" t="s">
        <v>457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165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4" t="s">
        <v>382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165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4" t="s">
        <v>458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165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4" t="s">
        <v>459</v>
      </c>
      <c r="D110" s="158"/>
      <c r="E110" s="159">
        <v>30.668000000000003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165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x14ac:dyDescent="0.2">
      <c r="A111" s="161" t="s">
        <v>156</v>
      </c>
      <c r="B111" s="162" t="s">
        <v>67</v>
      </c>
      <c r="C111" s="182" t="s">
        <v>68</v>
      </c>
      <c r="D111" s="163"/>
      <c r="E111" s="164"/>
      <c r="F111" s="165"/>
      <c r="G111" s="165">
        <f>SUMIF(AG112:AG144,"&lt;&gt;NOR",G112:G144)</f>
        <v>0</v>
      </c>
      <c r="H111" s="165"/>
      <c r="I111" s="165">
        <f>SUM(I112:I144)</f>
        <v>0</v>
      </c>
      <c r="J111" s="165"/>
      <c r="K111" s="165">
        <f>SUM(K112:K144)</f>
        <v>0</v>
      </c>
      <c r="L111" s="165"/>
      <c r="M111" s="165">
        <f>SUM(M112:M144)</f>
        <v>0</v>
      </c>
      <c r="N111" s="165"/>
      <c r="O111" s="165">
        <f>SUM(O112:O144)</f>
        <v>0.62</v>
      </c>
      <c r="P111" s="165"/>
      <c r="Q111" s="165">
        <f>SUM(Q112:Q144)</f>
        <v>0</v>
      </c>
      <c r="R111" s="165"/>
      <c r="S111" s="165"/>
      <c r="T111" s="166"/>
      <c r="U111" s="160"/>
      <c r="V111" s="160">
        <f>SUM(V112:V144)</f>
        <v>3.37</v>
      </c>
      <c r="W111" s="160"/>
      <c r="AG111" t="s">
        <v>157</v>
      </c>
    </row>
    <row r="112" spans="1:60" ht="22.5" outlineLevel="1" x14ac:dyDescent="0.2">
      <c r="A112" s="167">
        <v>17</v>
      </c>
      <c r="B112" s="168" t="s">
        <v>460</v>
      </c>
      <c r="C112" s="183" t="s">
        <v>461</v>
      </c>
      <c r="D112" s="169" t="s">
        <v>160</v>
      </c>
      <c r="E112" s="170">
        <v>1.913</v>
      </c>
      <c r="F112" s="171"/>
      <c r="G112" s="172">
        <f>ROUND(E112*F112,2)</f>
        <v>0</v>
      </c>
      <c r="H112" s="171"/>
      <c r="I112" s="172">
        <f>ROUND(E112*H112,2)</f>
        <v>0</v>
      </c>
      <c r="J112" s="171"/>
      <c r="K112" s="172">
        <f>ROUND(E112*J112,2)</f>
        <v>0</v>
      </c>
      <c r="L112" s="172">
        <v>15</v>
      </c>
      <c r="M112" s="172">
        <f>G112*(1+L112/100)</f>
        <v>0</v>
      </c>
      <c r="N112" s="172">
        <v>3.2000000000000003E-4</v>
      </c>
      <c r="O112" s="172">
        <f>ROUND(E112*N112,2)</f>
        <v>0</v>
      </c>
      <c r="P112" s="172">
        <v>0</v>
      </c>
      <c r="Q112" s="172">
        <f>ROUND(E112*P112,2)</f>
        <v>0</v>
      </c>
      <c r="R112" s="172"/>
      <c r="S112" s="172" t="s">
        <v>171</v>
      </c>
      <c r="T112" s="173" t="s">
        <v>172</v>
      </c>
      <c r="U112" s="157">
        <v>7.0000000000000007E-2</v>
      </c>
      <c r="V112" s="157">
        <f>ROUND(E112*U112,2)</f>
        <v>0.13</v>
      </c>
      <c r="W112" s="157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163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4" t="s">
        <v>276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165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4" t="s">
        <v>462</v>
      </c>
      <c r="D114" s="158"/>
      <c r="E114" s="159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165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4" t="s">
        <v>463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165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4" t="s">
        <v>281</v>
      </c>
      <c r="D116" s="158"/>
      <c r="E116" s="159">
        <v>1.913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165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7">
        <v>18</v>
      </c>
      <c r="B117" s="168" t="s">
        <v>464</v>
      </c>
      <c r="C117" s="183" t="s">
        <v>465</v>
      </c>
      <c r="D117" s="169" t="s">
        <v>160</v>
      </c>
      <c r="E117" s="170">
        <v>1.913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15</v>
      </c>
      <c r="M117" s="172">
        <f>G117*(1+L117/100)</f>
        <v>0</v>
      </c>
      <c r="N117" s="172">
        <v>8.2500000000000004E-3</v>
      </c>
      <c r="O117" s="172">
        <f>ROUND(E117*N117,2)</f>
        <v>0.02</v>
      </c>
      <c r="P117" s="172">
        <v>0</v>
      </c>
      <c r="Q117" s="172">
        <f>ROUND(E117*P117,2)</f>
        <v>0</v>
      </c>
      <c r="R117" s="172"/>
      <c r="S117" s="172" t="s">
        <v>171</v>
      </c>
      <c r="T117" s="173" t="s">
        <v>172</v>
      </c>
      <c r="U117" s="157">
        <v>0.30000000000000004</v>
      </c>
      <c r="V117" s="157">
        <f>ROUND(E117*U117,2)</f>
        <v>0.56999999999999995</v>
      </c>
      <c r="W117" s="157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163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4" t="s">
        <v>276</v>
      </c>
      <c r="D118" s="158"/>
      <c r="E118" s="159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165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4" t="s">
        <v>466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165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4" t="s">
        <v>463</v>
      </c>
      <c r="D120" s="158"/>
      <c r="E120" s="159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165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4" t="s">
        <v>281</v>
      </c>
      <c r="D121" s="158"/>
      <c r="E121" s="159">
        <v>1.913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165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45" outlineLevel="1" x14ac:dyDescent="0.2">
      <c r="A122" s="167">
        <v>19</v>
      </c>
      <c r="B122" s="168" t="s">
        <v>467</v>
      </c>
      <c r="C122" s="183" t="s">
        <v>468</v>
      </c>
      <c r="D122" s="169" t="s">
        <v>220</v>
      </c>
      <c r="E122" s="170">
        <v>35.74</v>
      </c>
      <c r="F122" s="171"/>
      <c r="G122" s="172">
        <f>ROUND(E122*F122,2)</f>
        <v>0</v>
      </c>
      <c r="H122" s="171"/>
      <c r="I122" s="172">
        <f>ROUND(E122*H122,2)</f>
        <v>0</v>
      </c>
      <c r="J122" s="171"/>
      <c r="K122" s="172">
        <f>ROUND(E122*J122,2)</f>
        <v>0</v>
      </c>
      <c r="L122" s="172">
        <v>15</v>
      </c>
      <c r="M122" s="172">
        <f>G122*(1+L122/100)</f>
        <v>0</v>
      </c>
      <c r="N122" s="172">
        <v>1.7600000000000001E-3</v>
      </c>
      <c r="O122" s="172">
        <f>ROUND(E122*N122,2)</f>
        <v>0.06</v>
      </c>
      <c r="P122" s="172">
        <v>0</v>
      </c>
      <c r="Q122" s="172">
        <f>ROUND(E122*P122,2)</f>
        <v>0</v>
      </c>
      <c r="R122" s="172"/>
      <c r="S122" s="172" t="s">
        <v>161</v>
      </c>
      <c r="T122" s="173" t="s">
        <v>162</v>
      </c>
      <c r="U122" s="157">
        <v>0</v>
      </c>
      <c r="V122" s="157">
        <f>ROUND(E122*U122,2)</f>
        <v>0</v>
      </c>
      <c r="W122" s="157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163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ht="22.5" outlineLevel="1" x14ac:dyDescent="0.2">
      <c r="A123" s="155"/>
      <c r="B123" s="156"/>
      <c r="C123" s="184" t="s">
        <v>469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165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4" t="s">
        <v>470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165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4" t="s">
        <v>471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4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165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4" t="s">
        <v>472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165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4" t="s">
        <v>473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165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4" t="s">
        <v>474</v>
      </c>
      <c r="D128" s="158"/>
      <c r="E128" s="159">
        <v>35.74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165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45" outlineLevel="1" x14ac:dyDescent="0.2">
      <c r="A129" s="167">
        <v>20</v>
      </c>
      <c r="B129" s="168" t="s">
        <v>475</v>
      </c>
      <c r="C129" s="183" t="s">
        <v>476</v>
      </c>
      <c r="D129" s="169" t="s">
        <v>220</v>
      </c>
      <c r="E129" s="170">
        <v>69.040000000000006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15</v>
      </c>
      <c r="M129" s="172">
        <f>G129*(1+L129/100)</f>
        <v>0</v>
      </c>
      <c r="N129" s="172">
        <v>3.3900000000000002E-3</v>
      </c>
      <c r="O129" s="172">
        <f>ROUND(E129*N129,2)</f>
        <v>0.23</v>
      </c>
      <c r="P129" s="172">
        <v>0</v>
      </c>
      <c r="Q129" s="172">
        <f>ROUND(E129*P129,2)</f>
        <v>0</v>
      </c>
      <c r="R129" s="172"/>
      <c r="S129" s="172" t="s">
        <v>161</v>
      </c>
      <c r="T129" s="173" t="s">
        <v>162</v>
      </c>
      <c r="U129" s="157">
        <v>0</v>
      </c>
      <c r="V129" s="157">
        <f>ROUND(E129*U129,2)</f>
        <v>0</v>
      </c>
      <c r="W129" s="157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163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55"/>
      <c r="B130" s="156"/>
      <c r="C130" s="184" t="s">
        <v>469</v>
      </c>
      <c r="D130" s="158"/>
      <c r="E130" s="159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165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4" t="s">
        <v>470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165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4" t="s">
        <v>477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165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4" t="s">
        <v>478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165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4" t="s">
        <v>479</v>
      </c>
      <c r="D134" s="158"/>
      <c r="E134" s="159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165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4" t="s">
        <v>480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165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4" t="s">
        <v>471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165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4" t="s">
        <v>472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165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4" t="s">
        <v>473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165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4" t="s">
        <v>481</v>
      </c>
      <c r="D139" s="158"/>
      <c r="E139" s="159">
        <v>69.040000000000006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165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2.5" outlineLevel="1" x14ac:dyDescent="0.2">
      <c r="A140" s="167">
        <v>21</v>
      </c>
      <c r="B140" s="168" t="s">
        <v>482</v>
      </c>
      <c r="C140" s="183" t="s">
        <v>483</v>
      </c>
      <c r="D140" s="169" t="s">
        <v>220</v>
      </c>
      <c r="E140" s="170">
        <v>14.700000000000001</v>
      </c>
      <c r="F140" s="171"/>
      <c r="G140" s="172">
        <f>ROUND(E140*F140,2)</f>
        <v>0</v>
      </c>
      <c r="H140" s="171"/>
      <c r="I140" s="172">
        <f>ROUND(E140*H140,2)</f>
        <v>0</v>
      </c>
      <c r="J140" s="171"/>
      <c r="K140" s="172">
        <f>ROUND(E140*J140,2)</f>
        <v>0</v>
      </c>
      <c r="L140" s="172">
        <v>15</v>
      </c>
      <c r="M140" s="172">
        <f>G140*(1+L140/100)</f>
        <v>0</v>
      </c>
      <c r="N140" s="172">
        <v>2.12E-2</v>
      </c>
      <c r="O140" s="172">
        <f>ROUND(E140*N140,2)</f>
        <v>0.31</v>
      </c>
      <c r="P140" s="172">
        <v>0</v>
      </c>
      <c r="Q140" s="172">
        <f>ROUND(E140*P140,2)</f>
        <v>0</v>
      </c>
      <c r="R140" s="172"/>
      <c r="S140" s="172" t="s">
        <v>171</v>
      </c>
      <c r="T140" s="173" t="s">
        <v>172</v>
      </c>
      <c r="U140" s="157">
        <v>0.18180000000000002</v>
      </c>
      <c r="V140" s="157">
        <f>ROUND(E140*U140,2)</f>
        <v>2.67</v>
      </c>
      <c r="W140" s="157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163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4" t="s">
        <v>484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165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ht="22.5" outlineLevel="1" x14ac:dyDescent="0.2">
      <c r="A142" s="155"/>
      <c r="B142" s="156"/>
      <c r="C142" s="184" t="s">
        <v>485</v>
      </c>
      <c r="D142" s="158"/>
      <c r="E142" s="159"/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165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4" t="s">
        <v>319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165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4" t="s">
        <v>320</v>
      </c>
      <c r="D144" s="158"/>
      <c r="E144" s="159">
        <v>14.700000000000001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165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x14ac:dyDescent="0.2">
      <c r="A145" s="161" t="s">
        <v>156</v>
      </c>
      <c r="B145" s="162" t="s">
        <v>69</v>
      </c>
      <c r="C145" s="182" t="s">
        <v>70</v>
      </c>
      <c r="D145" s="163"/>
      <c r="E145" s="164"/>
      <c r="F145" s="165"/>
      <c r="G145" s="165">
        <f>SUMIF(AG146:AG215,"&lt;&gt;NOR",G146:G215)</f>
        <v>0</v>
      </c>
      <c r="H145" s="165"/>
      <c r="I145" s="165">
        <f>SUM(I146:I215)</f>
        <v>0</v>
      </c>
      <c r="J145" s="165"/>
      <c r="K145" s="165">
        <f>SUM(K146:K215)</f>
        <v>0</v>
      </c>
      <c r="L145" s="165"/>
      <c r="M145" s="165">
        <f>SUM(M146:M215)</f>
        <v>0</v>
      </c>
      <c r="N145" s="165"/>
      <c r="O145" s="165">
        <f>SUM(O146:O215)</f>
        <v>3.669999999999999</v>
      </c>
      <c r="P145" s="165"/>
      <c r="Q145" s="165">
        <f>SUM(Q146:Q215)</f>
        <v>0</v>
      </c>
      <c r="R145" s="165"/>
      <c r="S145" s="165"/>
      <c r="T145" s="166"/>
      <c r="U145" s="160"/>
      <c r="V145" s="160">
        <f>SUM(V146:V215)</f>
        <v>7.9099999999999993</v>
      </c>
      <c r="W145" s="160"/>
      <c r="AG145" t="s">
        <v>157</v>
      </c>
    </row>
    <row r="146" spans="1:60" outlineLevel="1" x14ac:dyDescent="0.2">
      <c r="A146" s="167">
        <v>22</v>
      </c>
      <c r="B146" s="168" t="s">
        <v>486</v>
      </c>
      <c r="C146" s="183" t="s">
        <v>487</v>
      </c>
      <c r="D146" s="169" t="s">
        <v>182</v>
      </c>
      <c r="E146" s="170">
        <v>6.7000000000000004E-2</v>
      </c>
      <c r="F146" s="171"/>
      <c r="G146" s="172">
        <f>ROUND(E146*F146,2)</f>
        <v>0</v>
      </c>
      <c r="H146" s="171"/>
      <c r="I146" s="172">
        <f>ROUND(E146*H146,2)</f>
        <v>0</v>
      </c>
      <c r="J146" s="171"/>
      <c r="K146" s="172">
        <f>ROUND(E146*J146,2)</f>
        <v>0</v>
      </c>
      <c r="L146" s="172">
        <v>15</v>
      </c>
      <c r="M146" s="172">
        <f>G146*(1+L146/100)</f>
        <v>0</v>
      </c>
      <c r="N146" s="172">
        <v>2.5250000000000004</v>
      </c>
      <c r="O146" s="172">
        <f>ROUND(E146*N146,2)</f>
        <v>0.17</v>
      </c>
      <c r="P146" s="172">
        <v>0</v>
      </c>
      <c r="Q146" s="172">
        <f>ROUND(E146*P146,2)</f>
        <v>0</v>
      </c>
      <c r="R146" s="172"/>
      <c r="S146" s="172" t="s">
        <v>171</v>
      </c>
      <c r="T146" s="173" t="s">
        <v>172</v>
      </c>
      <c r="U146" s="157">
        <v>3.2130000000000001</v>
      </c>
      <c r="V146" s="157">
        <f>ROUND(E146*U146,2)</f>
        <v>0.22</v>
      </c>
      <c r="W146" s="157"/>
      <c r="X146" s="14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163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ht="22.5" outlineLevel="1" x14ac:dyDescent="0.2">
      <c r="A147" s="155"/>
      <c r="B147" s="156"/>
      <c r="C147" s="184" t="s">
        <v>408</v>
      </c>
      <c r="D147" s="158"/>
      <c r="E147" s="159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165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4" t="s">
        <v>488</v>
      </c>
      <c r="D148" s="158"/>
      <c r="E148" s="159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165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4" t="s">
        <v>489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165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4" t="s">
        <v>490</v>
      </c>
      <c r="D150" s="158"/>
      <c r="E150" s="159">
        <v>6.7000000000000004E-2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165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7">
        <v>23</v>
      </c>
      <c r="B151" s="168" t="s">
        <v>491</v>
      </c>
      <c r="C151" s="183" t="s">
        <v>492</v>
      </c>
      <c r="D151" s="169" t="s">
        <v>182</v>
      </c>
      <c r="E151" s="170">
        <v>1.2730000000000001</v>
      </c>
      <c r="F151" s="171"/>
      <c r="G151" s="172">
        <f>ROUND(E151*F151,2)</f>
        <v>0</v>
      </c>
      <c r="H151" s="171"/>
      <c r="I151" s="172">
        <f>ROUND(E151*H151,2)</f>
        <v>0</v>
      </c>
      <c r="J151" s="171"/>
      <c r="K151" s="172">
        <f>ROUND(E151*J151,2)</f>
        <v>0</v>
      </c>
      <c r="L151" s="172">
        <v>15</v>
      </c>
      <c r="M151" s="172">
        <f>G151*(1+L151/100)</f>
        <v>0</v>
      </c>
      <c r="N151" s="172">
        <v>2.5250000000000004</v>
      </c>
      <c r="O151" s="172">
        <f>ROUND(E151*N151,2)</f>
        <v>3.21</v>
      </c>
      <c r="P151" s="172">
        <v>0</v>
      </c>
      <c r="Q151" s="172">
        <f>ROUND(E151*P151,2)</f>
        <v>0</v>
      </c>
      <c r="R151" s="172"/>
      <c r="S151" s="172" t="s">
        <v>171</v>
      </c>
      <c r="T151" s="173" t="s">
        <v>172</v>
      </c>
      <c r="U151" s="157">
        <v>2.3170000000000002</v>
      </c>
      <c r="V151" s="157">
        <f>ROUND(E151*U151,2)</f>
        <v>2.95</v>
      </c>
      <c r="W151" s="157"/>
      <c r="X151" s="14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163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ht="22.5" outlineLevel="1" x14ac:dyDescent="0.2">
      <c r="A152" s="155"/>
      <c r="B152" s="156"/>
      <c r="C152" s="184" t="s">
        <v>493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4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165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4" t="s">
        <v>494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4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165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4" t="s">
        <v>495</v>
      </c>
      <c r="D154" s="158"/>
      <c r="E154" s="159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4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165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4" t="s">
        <v>496</v>
      </c>
      <c r="D155" s="158"/>
      <c r="E155" s="159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4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165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4" t="s">
        <v>497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4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165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4" t="s">
        <v>498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165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4" t="s">
        <v>499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4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165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4" t="s">
        <v>500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165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4" t="s">
        <v>501</v>
      </c>
      <c r="D160" s="158"/>
      <c r="E160" s="159">
        <v>1.2730000000000001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165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74">
        <v>24</v>
      </c>
      <c r="B161" s="175" t="s">
        <v>502</v>
      </c>
      <c r="C161" s="185" t="s">
        <v>503</v>
      </c>
      <c r="D161" s="176" t="s">
        <v>182</v>
      </c>
      <c r="E161" s="177">
        <v>1.2730000000000001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15</v>
      </c>
      <c r="M161" s="179">
        <f>G161*(1+L161/100)</f>
        <v>0</v>
      </c>
      <c r="N161" s="179">
        <v>0.01</v>
      </c>
      <c r="O161" s="179">
        <f>ROUND(E161*N161,2)</f>
        <v>0.01</v>
      </c>
      <c r="P161" s="179">
        <v>0</v>
      </c>
      <c r="Q161" s="179">
        <f>ROUND(E161*P161,2)</f>
        <v>0</v>
      </c>
      <c r="R161" s="179"/>
      <c r="S161" s="179" t="s">
        <v>171</v>
      </c>
      <c r="T161" s="180" t="s">
        <v>172</v>
      </c>
      <c r="U161" s="157">
        <v>0.67500000000000004</v>
      </c>
      <c r="V161" s="157">
        <f>ROUND(E161*U161,2)</f>
        <v>0.86</v>
      </c>
      <c r="W161" s="157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163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74">
        <v>25</v>
      </c>
      <c r="B162" s="175" t="s">
        <v>504</v>
      </c>
      <c r="C162" s="185" t="s">
        <v>505</v>
      </c>
      <c r="D162" s="176" t="s">
        <v>182</v>
      </c>
      <c r="E162" s="177">
        <v>6.7000000000000004E-2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15</v>
      </c>
      <c r="M162" s="179">
        <f>G162*(1+L162/100)</f>
        <v>0</v>
      </c>
      <c r="N162" s="179">
        <v>0.04</v>
      </c>
      <c r="O162" s="179">
        <f>ROUND(E162*N162,2)</f>
        <v>0</v>
      </c>
      <c r="P162" s="179">
        <v>0</v>
      </c>
      <c r="Q162" s="179">
        <f>ROUND(E162*P162,2)</f>
        <v>0</v>
      </c>
      <c r="R162" s="179"/>
      <c r="S162" s="179" t="s">
        <v>171</v>
      </c>
      <c r="T162" s="180" t="s">
        <v>172</v>
      </c>
      <c r="U162" s="157">
        <v>2.7</v>
      </c>
      <c r="V162" s="157">
        <f>ROUND(E162*U162,2)</f>
        <v>0.18</v>
      </c>
      <c r="W162" s="157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163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74">
        <v>26</v>
      </c>
      <c r="B163" s="175" t="s">
        <v>506</v>
      </c>
      <c r="C163" s="185" t="s">
        <v>507</v>
      </c>
      <c r="D163" s="176" t="s">
        <v>182</v>
      </c>
      <c r="E163" s="177">
        <v>1.2730000000000001</v>
      </c>
      <c r="F163" s="178"/>
      <c r="G163" s="179">
        <f>ROUND(E163*F163,2)</f>
        <v>0</v>
      </c>
      <c r="H163" s="178"/>
      <c r="I163" s="179">
        <f>ROUND(E163*H163,2)</f>
        <v>0</v>
      </c>
      <c r="J163" s="178"/>
      <c r="K163" s="179">
        <f>ROUND(E163*J163,2)</f>
        <v>0</v>
      </c>
      <c r="L163" s="179">
        <v>15</v>
      </c>
      <c r="M163" s="179">
        <f>G163*(1+L163/100)</f>
        <v>0</v>
      </c>
      <c r="N163" s="179">
        <v>0</v>
      </c>
      <c r="O163" s="179">
        <f>ROUND(E163*N163,2)</f>
        <v>0</v>
      </c>
      <c r="P163" s="179">
        <v>0</v>
      </c>
      <c r="Q163" s="179">
        <f>ROUND(E163*P163,2)</f>
        <v>0</v>
      </c>
      <c r="R163" s="179"/>
      <c r="S163" s="179" t="s">
        <v>171</v>
      </c>
      <c r="T163" s="180" t="s">
        <v>172</v>
      </c>
      <c r="U163" s="157">
        <v>0.20500000000000002</v>
      </c>
      <c r="V163" s="157">
        <f>ROUND(E163*U163,2)</f>
        <v>0.26</v>
      </c>
      <c r="W163" s="157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163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67">
        <v>27</v>
      </c>
      <c r="B164" s="168" t="s">
        <v>508</v>
      </c>
      <c r="C164" s="183" t="s">
        <v>509</v>
      </c>
      <c r="D164" s="169" t="s">
        <v>160</v>
      </c>
      <c r="E164" s="170">
        <v>2.6480000000000001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15</v>
      </c>
      <c r="M164" s="172">
        <f>G164*(1+L164/100)</f>
        <v>0</v>
      </c>
      <c r="N164" s="172">
        <v>1.4100000000000001E-2</v>
      </c>
      <c r="O164" s="172">
        <f>ROUND(E164*N164,2)</f>
        <v>0.04</v>
      </c>
      <c r="P164" s="172">
        <v>0</v>
      </c>
      <c r="Q164" s="172">
        <f>ROUND(E164*P164,2)</f>
        <v>0</v>
      </c>
      <c r="R164" s="172"/>
      <c r="S164" s="172" t="s">
        <v>171</v>
      </c>
      <c r="T164" s="173" t="s">
        <v>172</v>
      </c>
      <c r="U164" s="157">
        <v>0.39600000000000002</v>
      </c>
      <c r="V164" s="157">
        <f>ROUND(E164*U164,2)</f>
        <v>1.05</v>
      </c>
      <c r="W164" s="157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163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ht="22.5" outlineLevel="1" x14ac:dyDescent="0.2">
      <c r="A165" s="155"/>
      <c r="B165" s="156"/>
      <c r="C165" s="184" t="s">
        <v>493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165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4" t="s">
        <v>510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165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4" t="s">
        <v>495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165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4" t="s">
        <v>511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165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4" t="s">
        <v>497</v>
      </c>
      <c r="D169" s="158"/>
      <c r="E169" s="159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165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4" t="s">
        <v>512</v>
      </c>
      <c r="D170" s="158"/>
      <c r="E170" s="159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4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165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4" t="s">
        <v>499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4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165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4" t="s">
        <v>513</v>
      </c>
      <c r="D172" s="158"/>
      <c r="E172" s="159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4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165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4" t="s">
        <v>514</v>
      </c>
      <c r="D173" s="158"/>
      <c r="E173" s="159">
        <v>2.6500000000000004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165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74">
        <v>28</v>
      </c>
      <c r="B174" s="175" t="s">
        <v>515</v>
      </c>
      <c r="C174" s="185" t="s">
        <v>516</v>
      </c>
      <c r="D174" s="176" t="s">
        <v>160</v>
      </c>
      <c r="E174" s="177">
        <v>2.6480000000000001</v>
      </c>
      <c r="F174" s="178"/>
      <c r="G174" s="179">
        <f>ROUND(E174*F174,2)</f>
        <v>0</v>
      </c>
      <c r="H174" s="178"/>
      <c r="I174" s="179">
        <f>ROUND(E174*H174,2)</f>
        <v>0</v>
      </c>
      <c r="J174" s="178"/>
      <c r="K174" s="179">
        <f>ROUND(E174*J174,2)</f>
        <v>0</v>
      </c>
      <c r="L174" s="179">
        <v>15</v>
      </c>
      <c r="M174" s="179">
        <f>G174*(1+L174/100)</f>
        <v>0</v>
      </c>
      <c r="N174" s="179">
        <v>0</v>
      </c>
      <c r="O174" s="179">
        <f>ROUND(E174*N174,2)</f>
        <v>0</v>
      </c>
      <c r="P174" s="179">
        <v>0</v>
      </c>
      <c r="Q174" s="179">
        <f>ROUND(E174*P174,2)</f>
        <v>0</v>
      </c>
      <c r="R174" s="179"/>
      <c r="S174" s="179" t="s">
        <v>171</v>
      </c>
      <c r="T174" s="180" t="s">
        <v>172</v>
      </c>
      <c r="U174" s="157">
        <v>0.24000000000000002</v>
      </c>
      <c r="V174" s="157">
        <f>ROUND(E174*U174,2)</f>
        <v>0.64</v>
      </c>
      <c r="W174" s="157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163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67">
        <v>29</v>
      </c>
      <c r="B175" s="168" t="s">
        <v>517</v>
      </c>
      <c r="C175" s="183" t="s">
        <v>518</v>
      </c>
      <c r="D175" s="169" t="s">
        <v>355</v>
      </c>
      <c r="E175" s="170">
        <v>7.5000000000000011E-2</v>
      </c>
      <c r="F175" s="171"/>
      <c r="G175" s="172">
        <f>ROUND(E175*F175,2)</f>
        <v>0</v>
      </c>
      <c r="H175" s="171"/>
      <c r="I175" s="172">
        <f>ROUND(E175*H175,2)</f>
        <v>0</v>
      </c>
      <c r="J175" s="171"/>
      <c r="K175" s="172">
        <f>ROUND(E175*J175,2)</f>
        <v>0</v>
      </c>
      <c r="L175" s="172">
        <v>15</v>
      </c>
      <c r="M175" s="172">
        <f>G175*(1+L175/100)</f>
        <v>0</v>
      </c>
      <c r="N175" s="172">
        <v>1.0662500000000001</v>
      </c>
      <c r="O175" s="172">
        <f>ROUND(E175*N175,2)</f>
        <v>0.08</v>
      </c>
      <c r="P175" s="172">
        <v>0</v>
      </c>
      <c r="Q175" s="172">
        <f>ROUND(E175*P175,2)</f>
        <v>0</v>
      </c>
      <c r="R175" s="172"/>
      <c r="S175" s="172" t="s">
        <v>171</v>
      </c>
      <c r="T175" s="173" t="s">
        <v>172</v>
      </c>
      <c r="U175" s="157">
        <v>15.231000000000002</v>
      </c>
      <c r="V175" s="157">
        <f>ROUND(E175*U175,2)</f>
        <v>1.1399999999999999</v>
      </c>
      <c r="W175" s="157"/>
      <c r="X175" s="14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163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ht="22.5" outlineLevel="1" x14ac:dyDescent="0.2">
      <c r="A176" s="155"/>
      <c r="B176" s="156"/>
      <c r="C176" s="184" t="s">
        <v>493</v>
      </c>
      <c r="D176" s="158"/>
      <c r="E176" s="159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165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ht="22.5" outlineLevel="1" x14ac:dyDescent="0.2">
      <c r="A177" s="155"/>
      <c r="B177" s="156"/>
      <c r="C177" s="184" t="s">
        <v>519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4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165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4" t="s">
        <v>499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4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165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4" t="s">
        <v>520</v>
      </c>
      <c r="D179" s="158"/>
      <c r="E179" s="159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4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165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4" t="s">
        <v>521</v>
      </c>
      <c r="D180" s="158"/>
      <c r="E180" s="159">
        <v>0.08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4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165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67">
        <v>30</v>
      </c>
      <c r="B181" s="168" t="s">
        <v>522</v>
      </c>
      <c r="C181" s="183" t="s">
        <v>523</v>
      </c>
      <c r="D181" s="169" t="s">
        <v>160</v>
      </c>
      <c r="E181" s="170">
        <v>1.1200000000000001</v>
      </c>
      <c r="F181" s="171"/>
      <c r="G181" s="172">
        <f>ROUND(E181*F181,2)</f>
        <v>0</v>
      </c>
      <c r="H181" s="171"/>
      <c r="I181" s="172">
        <f>ROUND(E181*H181,2)</f>
        <v>0</v>
      </c>
      <c r="J181" s="171"/>
      <c r="K181" s="172">
        <f>ROUND(E181*J181,2)</f>
        <v>0</v>
      </c>
      <c r="L181" s="172">
        <v>15</v>
      </c>
      <c r="M181" s="172">
        <f>G181*(1+L181/100)</f>
        <v>0</v>
      </c>
      <c r="N181" s="172">
        <v>3.1660000000000001E-2</v>
      </c>
      <c r="O181" s="172">
        <f>ROUND(E181*N181,2)</f>
        <v>0.04</v>
      </c>
      <c r="P181" s="172">
        <v>0</v>
      </c>
      <c r="Q181" s="172">
        <f>ROUND(E181*P181,2)</f>
        <v>0</v>
      </c>
      <c r="R181" s="172"/>
      <c r="S181" s="172" t="s">
        <v>171</v>
      </c>
      <c r="T181" s="173" t="s">
        <v>172</v>
      </c>
      <c r="U181" s="157">
        <v>0.40300000000000002</v>
      </c>
      <c r="V181" s="157">
        <f>ROUND(E181*U181,2)</f>
        <v>0.45</v>
      </c>
      <c r="W181" s="157"/>
      <c r="X181" s="14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163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22.5" outlineLevel="1" x14ac:dyDescent="0.2">
      <c r="A182" s="155"/>
      <c r="B182" s="156"/>
      <c r="C182" s="184" t="s">
        <v>408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4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165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4" t="s">
        <v>524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4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165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4" t="s">
        <v>410</v>
      </c>
      <c r="D184" s="158"/>
      <c r="E184" s="159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4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165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4" t="s">
        <v>411</v>
      </c>
      <c r="D185" s="158"/>
      <c r="E185" s="159">
        <v>1.1200000000000001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4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165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67">
        <v>31</v>
      </c>
      <c r="B186" s="168" t="s">
        <v>525</v>
      </c>
      <c r="C186" s="183" t="s">
        <v>526</v>
      </c>
      <c r="D186" s="169" t="s">
        <v>160</v>
      </c>
      <c r="E186" s="170">
        <v>0.34500000000000003</v>
      </c>
      <c r="F186" s="171"/>
      <c r="G186" s="172">
        <f>ROUND(E186*F186,2)</f>
        <v>0</v>
      </c>
      <c r="H186" s="171"/>
      <c r="I186" s="172">
        <f>ROUND(E186*H186,2)</f>
        <v>0</v>
      </c>
      <c r="J186" s="171"/>
      <c r="K186" s="172">
        <f>ROUND(E186*J186,2)</f>
        <v>0</v>
      </c>
      <c r="L186" s="172">
        <v>15</v>
      </c>
      <c r="M186" s="172">
        <f>G186*(1+L186/100)</f>
        <v>0</v>
      </c>
      <c r="N186" s="172">
        <v>7.7860000000000013E-2</v>
      </c>
      <c r="O186" s="172">
        <f>ROUND(E186*N186,2)</f>
        <v>0.03</v>
      </c>
      <c r="P186" s="172">
        <v>0</v>
      </c>
      <c r="Q186" s="172">
        <f>ROUND(E186*P186,2)</f>
        <v>0</v>
      </c>
      <c r="R186" s="172"/>
      <c r="S186" s="172" t="s">
        <v>171</v>
      </c>
      <c r="T186" s="173" t="s">
        <v>172</v>
      </c>
      <c r="U186" s="157">
        <v>0.47500000000000003</v>
      </c>
      <c r="V186" s="157">
        <f>ROUND(E186*U186,2)</f>
        <v>0.16</v>
      </c>
      <c r="W186" s="157"/>
      <c r="X186" s="14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163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4" t="s">
        <v>195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4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165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ht="22.5" outlineLevel="1" x14ac:dyDescent="0.2">
      <c r="A188" s="155"/>
      <c r="B188" s="156"/>
      <c r="C188" s="184" t="s">
        <v>527</v>
      </c>
      <c r="D188" s="158"/>
      <c r="E188" s="159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4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165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4" t="s">
        <v>197</v>
      </c>
      <c r="D189" s="158"/>
      <c r="E189" s="159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4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165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4" t="s">
        <v>198</v>
      </c>
      <c r="D190" s="158"/>
      <c r="E190" s="159">
        <v>0.34500000000000003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4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165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ht="45" outlineLevel="1" x14ac:dyDescent="0.2">
      <c r="A191" s="174">
        <v>32</v>
      </c>
      <c r="B191" s="175" t="s">
        <v>528</v>
      </c>
      <c r="C191" s="185" t="s">
        <v>529</v>
      </c>
      <c r="D191" s="176" t="s">
        <v>220</v>
      </c>
      <c r="E191" s="177">
        <v>2.5</v>
      </c>
      <c r="F191" s="178"/>
      <c r="G191" s="179">
        <f>ROUND(E191*F191,2)</f>
        <v>0</v>
      </c>
      <c r="H191" s="178"/>
      <c r="I191" s="179">
        <f>ROUND(E191*H191,2)</f>
        <v>0</v>
      </c>
      <c r="J191" s="178"/>
      <c r="K191" s="179">
        <f>ROUND(E191*J191,2)</f>
        <v>0</v>
      </c>
      <c r="L191" s="179">
        <v>15</v>
      </c>
      <c r="M191" s="179">
        <f>G191*(1+L191/100)</f>
        <v>0</v>
      </c>
      <c r="N191" s="179">
        <v>4.3800000000000002E-3</v>
      </c>
      <c r="O191" s="179">
        <f>ROUND(E191*N191,2)</f>
        <v>0.01</v>
      </c>
      <c r="P191" s="179">
        <v>0</v>
      </c>
      <c r="Q191" s="179">
        <f>ROUND(E191*P191,2)</f>
        <v>0</v>
      </c>
      <c r="R191" s="179"/>
      <c r="S191" s="179" t="s">
        <v>161</v>
      </c>
      <c r="T191" s="180" t="s">
        <v>162</v>
      </c>
      <c r="U191" s="157">
        <v>0</v>
      </c>
      <c r="V191" s="157">
        <f>ROUND(E191*U191,2)</f>
        <v>0</v>
      </c>
      <c r="W191" s="157"/>
      <c r="X191" s="14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349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67">
        <v>33</v>
      </c>
      <c r="B192" s="168" t="s">
        <v>530</v>
      </c>
      <c r="C192" s="183" t="s">
        <v>531</v>
      </c>
      <c r="D192" s="169" t="s">
        <v>160</v>
      </c>
      <c r="E192" s="170">
        <v>1.7240000000000002</v>
      </c>
      <c r="F192" s="171"/>
      <c r="G192" s="172">
        <f>ROUND(E192*F192,2)</f>
        <v>0</v>
      </c>
      <c r="H192" s="171"/>
      <c r="I192" s="172">
        <f>ROUND(E192*H192,2)</f>
        <v>0</v>
      </c>
      <c r="J192" s="171"/>
      <c r="K192" s="172">
        <f>ROUND(E192*J192,2)</f>
        <v>0</v>
      </c>
      <c r="L192" s="172">
        <v>15</v>
      </c>
      <c r="M192" s="172">
        <f>G192*(1+L192/100)</f>
        <v>0</v>
      </c>
      <c r="N192" s="172">
        <v>6.0000000000000001E-3</v>
      </c>
      <c r="O192" s="172">
        <f>ROUND(E192*N192,2)</f>
        <v>0.01</v>
      </c>
      <c r="P192" s="172">
        <v>0</v>
      </c>
      <c r="Q192" s="172">
        <f>ROUND(E192*P192,2)</f>
        <v>0</v>
      </c>
      <c r="R192" s="172" t="s">
        <v>403</v>
      </c>
      <c r="S192" s="172" t="s">
        <v>171</v>
      </c>
      <c r="T192" s="173" t="s">
        <v>172</v>
      </c>
      <c r="U192" s="157">
        <v>0</v>
      </c>
      <c r="V192" s="157">
        <f>ROUND(E192*U192,2)</f>
        <v>0</v>
      </c>
      <c r="W192" s="157"/>
      <c r="X192" s="14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349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2.5" outlineLevel="1" x14ac:dyDescent="0.2">
      <c r="A193" s="155"/>
      <c r="B193" s="156"/>
      <c r="C193" s="184" t="s">
        <v>469</v>
      </c>
      <c r="D193" s="158"/>
      <c r="E193" s="159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4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165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4" t="s">
        <v>532</v>
      </c>
      <c r="D194" s="158"/>
      <c r="E194" s="159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4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165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4" t="s">
        <v>533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4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165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4" t="s">
        <v>534</v>
      </c>
      <c r="D196" s="158"/>
      <c r="E196" s="159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4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165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4" t="s">
        <v>535</v>
      </c>
      <c r="D197" s="158"/>
      <c r="E197" s="159">
        <v>1.7240000000000002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4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165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67">
        <v>34</v>
      </c>
      <c r="B198" s="168" t="s">
        <v>536</v>
      </c>
      <c r="C198" s="183" t="s">
        <v>537</v>
      </c>
      <c r="D198" s="169" t="s">
        <v>160</v>
      </c>
      <c r="E198" s="170">
        <v>2.2200000000000002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15</v>
      </c>
      <c r="M198" s="172">
        <f>G198*(1+L198/100)</f>
        <v>0</v>
      </c>
      <c r="N198" s="172">
        <v>7.5000000000000006E-3</v>
      </c>
      <c r="O198" s="172">
        <f>ROUND(E198*N198,2)</f>
        <v>0.02</v>
      </c>
      <c r="P198" s="172">
        <v>0</v>
      </c>
      <c r="Q198" s="172">
        <f>ROUND(E198*P198,2)</f>
        <v>0</v>
      </c>
      <c r="R198" s="172" t="s">
        <v>403</v>
      </c>
      <c r="S198" s="172" t="s">
        <v>171</v>
      </c>
      <c r="T198" s="173" t="s">
        <v>172</v>
      </c>
      <c r="U198" s="157">
        <v>0</v>
      </c>
      <c r="V198" s="157">
        <f>ROUND(E198*U198,2)</f>
        <v>0</v>
      </c>
      <c r="W198" s="157"/>
      <c r="X198" s="14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349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22.5" outlineLevel="1" x14ac:dyDescent="0.2">
      <c r="A199" s="155"/>
      <c r="B199" s="156"/>
      <c r="C199" s="184" t="s">
        <v>469</v>
      </c>
      <c r="D199" s="158"/>
      <c r="E199" s="159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4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165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4" t="s">
        <v>532</v>
      </c>
      <c r="D200" s="158"/>
      <c r="E200" s="159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4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165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4" t="s">
        <v>538</v>
      </c>
      <c r="D201" s="158"/>
      <c r="E201" s="159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4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165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4" t="s">
        <v>539</v>
      </c>
      <c r="D202" s="158"/>
      <c r="E202" s="159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4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165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4" t="s">
        <v>540</v>
      </c>
      <c r="D203" s="158"/>
      <c r="E203" s="159">
        <v>2.2200000000000002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4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165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67">
        <v>35</v>
      </c>
      <c r="B204" s="168" t="s">
        <v>541</v>
      </c>
      <c r="C204" s="183" t="s">
        <v>542</v>
      </c>
      <c r="D204" s="169" t="s">
        <v>160</v>
      </c>
      <c r="E204" s="170">
        <v>5.2460000000000004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15</v>
      </c>
      <c r="M204" s="172">
        <f>G204*(1+L204/100)</f>
        <v>0</v>
      </c>
      <c r="N204" s="172">
        <v>4.5000000000000005E-3</v>
      </c>
      <c r="O204" s="172">
        <f>ROUND(E204*N204,2)</f>
        <v>0.02</v>
      </c>
      <c r="P204" s="172">
        <v>0</v>
      </c>
      <c r="Q204" s="172">
        <f>ROUND(E204*P204,2)</f>
        <v>0</v>
      </c>
      <c r="R204" s="172" t="s">
        <v>403</v>
      </c>
      <c r="S204" s="172" t="s">
        <v>171</v>
      </c>
      <c r="T204" s="173" t="s">
        <v>172</v>
      </c>
      <c r="U204" s="157">
        <v>0</v>
      </c>
      <c r="V204" s="157">
        <f>ROUND(E204*U204,2)</f>
        <v>0</v>
      </c>
      <c r="W204" s="157"/>
      <c r="X204" s="14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349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ht="22.5" outlineLevel="1" x14ac:dyDescent="0.2">
      <c r="A205" s="155"/>
      <c r="B205" s="156"/>
      <c r="C205" s="184" t="s">
        <v>469</v>
      </c>
      <c r="D205" s="158"/>
      <c r="E205" s="159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4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165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4" t="s">
        <v>532</v>
      </c>
      <c r="D206" s="158"/>
      <c r="E206" s="159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4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165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4" t="s">
        <v>543</v>
      </c>
      <c r="D207" s="158"/>
      <c r="E207" s="159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4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165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4" t="s">
        <v>544</v>
      </c>
      <c r="D208" s="158"/>
      <c r="E208" s="159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4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165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4" t="s">
        <v>545</v>
      </c>
      <c r="D209" s="158"/>
      <c r="E209" s="159">
        <v>5.2460000000000004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4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165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67">
        <v>36</v>
      </c>
      <c r="B210" s="168" t="s">
        <v>546</v>
      </c>
      <c r="C210" s="183" t="s">
        <v>547</v>
      </c>
      <c r="D210" s="169" t="s">
        <v>220</v>
      </c>
      <c r="E210" s="170">
        <v>35.360000000000007</v>
      </c>
      <c r="F210" s="171"/>
      <c r="G210" s="172">
        <f>ROUND(E210*F210,2)</f>
        <v>0</v>
      </c>
      <c r="H210" s="171"/>
      <c r="I210" s="172">
        <f>ROUND(E210*H210,2)</f>
        <v>0</v>
      </c>
      <c r="J210" s="171"/>
      <c r="K210" s="172">
        <f>ROUND(E210*J210,2)</f>
        <v>0</v>
      </c>
      <c r="L210" s="172">
        <v>15</v>
      </c>
      <c r="M210" s="172">
        <f>G210*(1+L210/100)</f>
        <v>0</v>
      </c>
      <c r="N210" s="172">
        <v>9.6000000000000002E-4</v>
      </c>
      <c r="O210" s="172">
        <f>ROUND(E210*N210,2)</f>
        <v>0.03</v>
      </c>
      <c r="P210" s="172">
        <v>0</v>
      </c>
      <c r="Q210" s="172">
        <f>ROUND(E210*P210,2)</f>
        <v>0</v>
      </c>
      <c r="R210" s="172"/>
      <c r="S210" s="172" t="s">
        <v>161</v>
      </c>
      <c r="T210" s="173" t="s">
        <v>162</v>
      </c>
      <c r="U210" s="157">
        <v>0</v>
      </c>
      <c r="V210" s="157">
        <f>ROUND(E210*U210,2)</f>
        <v>0</v>
      </c>
      <c r="W210" s="157"/>
      <c r="X210" s="14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349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ht="22.5" outlineLevel="1" x14ac:dyDescent="0.2">
      <c r="A211" s="155"/>
      <c r="B211" s="156"/>
      <c r="C211" s="184" t="s">
        <v>469</v>
      </c>
      <c r="D211" s="158"/>
      <c r="E211" s="159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4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165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4" t="s">
        <v>470</v>
      </c>
      <c r="D212" s="158"/>
      <c r="E212" s="159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4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165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4" t="s">
        <v>548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4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165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4" t="s">
        <v>549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4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165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4" t="s">
        <v>550</v>
      </c>
      <c r="D215" s="158"/>
      <c r="E215" s="159">
        <v>35.360000000000007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4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165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x14ac:dyDescent="0.2">
      <c r="A216" s="161" t="s">
        <v>156</v>
      </c>
      <c r="B216" s="162" t="s">
        <v>73</v>
      </c>
      <c r="C216" s="182" t="s">
        <v>74</v>
      </c>
      <c r="D216" s="163"/>
      <c r="E216" s="164"/>
      <c r="F216" s="165"/>
      <c r="G216" s="165">
        <f>SUMIF(AG217:AG228,"&lt;&gt;NOR",G217:G228)</f>
        <v>0</v>
      </c>
      <c r="H216" s="165"/>
      <c r="I216" s="165">
        <f>SUM(I217:I228)</f>
        <v>0</v>
      </c>
      <c r="J216" s="165"/>
      <c r="K216" s="165">
        <f>SUM(K217:K228)</f>
        <v>0</v>
      </c>
      <c r="L216" s="165"/>
      <c r="M216" s="165">
        <f>SUM(M217:M228)</f>
        <v>0</v>
      </c>
      <c r="N216" s="165"/>
      <c r="O216" s="165">
        <f>SUM(O217:O228)</f>
        <v>2.19</v>
      </c>
      <c r="P216" s="165"/>
      <c r="Q216" s="165">
        <f>SUM(Q217:Q228)</f>
        <v>0</v>
      </c>
      <c r="R216" s="165"/>
      <c r="S216" s="165"/>
      <c r="T216" s="166"/>
      <c r="U216" s="160"/>
      <c r="V216" s="160">
        <f>SUM(V217:V228)</f>
        <v>44.120000000000005</v>
      </c>
      <c r="W216" s="160"/>
      <c r="AG216" t="s">
        <v>157</v>
      </c>
    </row>
    <row r="217" spans="1:60" outlineLevel="1" x14ac:dyDescent="0.2">
      <c r="A217" s="174">
        <v>37</v>
      </c>
      <c r="B217" s="175" t="s">
        <v>551</v>
      </c>
      <c r="C217" s="185" t="s">
        <v>552</v>
      </c>
      <c r="D217" s="176" t="s">
        <v>160</v>
      </c>
      <c r="E217" s="177">
        <v>100</v>
      </c>
      <c r="F217" s="178"/>
      <c r="G217" s="179">
        <f>ROUND(E217*F217,2)</f>
        <v>0</v>
      </c>
      <c r="H217" s="178"/>
      <c r="I217" s="179">
        <f>ROUND(E217*H217,2)</f>
        <v>0</v>
      </c>
      <c r="J217" s="178"/>
      <c r="K217" s="179">
        <f>ROUND(E217*J217,2)</f>
        <v>0</v>
      </c>
      <c r="L217" s="179">
        <v>15</v>
      </c>
      <c r="M217" s="179">
        <f>G217*(1+L217/100)</f>
        <v>0</v>
      </c>
      <c r="N217" s="179">
        <v>1.8380000000000001E-2</v>
      </c>
      <c r="O217" s="179">
        <f>ROUND(E217*N217,2)</f>
        <v>1.84</v>
      </c>
      <c r="P217" s="179">
        <v>0</v>
      </c>
      <c r="Q217" s="179">
        <f>ROUND(E217*P217,2)</f>
        <v>0</v>
      </c>
      <c r="R217" s="179"/>
      <c r="S217" s="179" t="s">
        <v>171</v>
      </c>
      <c r="T217" s="180" t="s">
        <v>172</v>
      </c>
      <c r="U217" s="157">
        <v>0.13900000000000001</v>
      </c>
      <c r="V217" s="157">
        <f>ROUND(E217*U217,2)</f>
        <v>13.9</v>
      </c>
      <c r="W217" s="157"/>
      <c r="X217" s="14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163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67">
        <v>38</v>
      </c>
      <c r="B218" s="168" t="s">
        <v>553</v>
      </c>
      <c r="C218" s="183" t="s">
        <v>554</v>
      </c>
      <c r="D218" s="169" t="s">
        <v>160</v>
      </c>
      <c r="E218" s="170">
        <v>2000</v>
      </c>
      <c r="F218" s="171"/>
      <c r="G218" s="172">
        <f>ROUND(E218*F218,2)</f>
        <v>0</v>
      </c>
      <c r="H218" s="171"/>
      <c r="I218" s="172">
        <f>ROUND(E218*H218,2)</f>
        <v>0</v>
      </c>
      <c r="J218" s="171"/>
      <c r="K218" s="172">
        <f>ROUND(E218*J218,2)</f>
        <v>0</v>
      </c>
      <c r="L218" s="172">
        <v>15</v>
      </c>
      <c r="M218" s="172">
        <f>G218*(1+L218/100)</f>
        <v>0</v>
      </c>
      <c r="N218" s="172">
        <v>0</v>
      </c>
      <c r="O218" s="172">
        <f>ROUND(E218*N218,2)</f>
        <v>0</v>
      </c>
      <c r="P218" s="172">
        <v>0</v>
      </c>
      <c r="Q218" s="172">
        <f>ROUND(E218*P218,2)</f>
        <v>0</v>
      </c>
      <c r="R218" s="172"/>
      <c r="S218" s="172" t="s">
        <v>171</v>
      </c>
      <c r="T218" s="173" t="s">
        <v>172</v>
      </c>
      <c r="U218" s="157">
        <v>0</v>
      </c>
      <c r="V218" s="157">
        <f>ROUND(E218*U218,2)</f>
        <v>0</v>
      </c>
      <c r="W218" s="157"/>
      <c r="X218" s="14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163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4" t="s">
        <v>555</v>
      </c>
      <c r="D219" s="158"/>
      <c r="E219" s="159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4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165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4" t="s">
        <v>556</v>
      </c>
      <c r="D220" s="158"/>
      <c r="E220" s="159">
        <v>2000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4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165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74">
        <v>39</v>
      </c>
      <c r="B221" s="175" t="s">
        <v>557</v>
      </c>
      <c r="C221" s="185" t="s">
        <v>558</v>
      </c>
      <c r="D221" s="176" t="s">
        <v>160</v>
      </c>
      <c r="E221" s="177">
        <v>100</v>
      </c>
      <c r="F221" s="178"/>
      <c r="G221" s="179">
        <f t="shared" ref="G221:G228" si="0">ROUND(E221*F221,2)</f>
        <v>0</v>
      </c>
      <c r="H221" s="178"/>
      <c r="I221" s="179">
        <f t="shared" ref="I221:I228" si="1">ROUND(E221*H221,2)</f>
        <v>0</v>
      </c>
      <c r="J221" s="178"/>
      <c r="K221" s="179">
        <f t="shared" ref="K221:K228" si="2">ROUND(E221*J221,2)</f>
        <v>0</v>
      </c>
      <c r="L221" s="179">
        <v>15</v>
      </c>
      <c r="M221" s="179">
        <f t="shared" ref="M221:M228" si="3">G221*(1+L221/100)</f>
        <v>0</v>
      </c>
      <c r="N221" s="179">
        <v>0</v>
      </c>
      <c r="O221" s="179">
        <f t="shared" ref="O221:O228" si="4">ROUND(E221*N221,2)</f>
        <v>0</v>
      </c>
      <c r="P221" s="179">
        <v>0</v>
      </c>
      <c r="Q221" s="179">
        <f t="shared" ref="Q221:Q228" si="5">ROUND(E221*P221,2)</f>
        <v>0</v>
      </c>
      <c r="R221" s="179"/>
      <c r="S221" s="179" t="s">
        <v>171</v>
      </c>
      <c r="T221" s="180" t="s">
        <v>172</v>
      </c>
      <c r="U221" s="157">
        <v>0.11700000000000001</v>
      </c>
      <c r="V221" s="157">
        <f t="shared" ref="V221:V228" si="6">ROUND(E221*U221,2)</f>
        <v>11.7</v>
      </c>
      <c r="W221" s="157"/>
      <c r="X221" s="14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163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74">
        <v>40</v>
      </c>
      <c r="B222" s="175" t="s">
        <v>559</v>
      </c>
      <c r="C222" s="185" t="s">
        <v>560</v>
      </c>
      <c r="D222" s="176" t="s">
        <v>160</v>
      </c>
      <c r="E222" s="177">
        <v>100</v>
      </c>
      <c r="F222" s="178"/>
      <c r="G222" s="179">
        <f t="shared" si="0"/>
        <v>0</v>
      </c>
      <c r="H222" s="178"/>
      <c r="I222" s="179">
        <f t="shared" si="1"/>
        <v>0</v>
      </c>
      <c r="J222" s="178"/>
      <c r="K222" s="179">
        <f t="shared" si="2"/>
        <v>0</v>
      </c>
      <c r="L222" s="179">
        <v>15</v>
      </c>
      <c r="M222" s="179">
        <f t="shared" si="3"/>
        <v>0</v>
      </c>
      <c r="N222" s="179">
        <v>0</v>
      </c>
      <c r="O222" s="179">
        <f t="shared" si="4"/>
        <v>0</v>
      </c>
      <c r="P222" s="179">
        <v>0</v>
      </c>
      <c r="Q222" s="179">
        <f t="shared" si="5"/>
        <v>0</v>
      </c>
      <c r="R222" s="179"/>
      <c r="S222" s="179" t="s">
        <v>171</v>
      </c>
      <c r="T222" s="180" t="s">
        <v>172</v>
      </c>
      <c r="U222" s="157">
        <v>3.0300000000000001E-2</v>
      </c>
      <c r="V222" s="157">
        <f t="shared" si="6"/>
        <v>3.03</v>
      </c>
      <c r="W222" s="157"/>
      <c r="X222" s="14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163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74">
        <v>41</v>
      </c>
      <c r="B223" s="175" t="s">
        <v>561</v>
      </c>
      <c r="C223" s="185" t="s">
        <v>562</v>
      </c>
      <c r="D223" s="176" t="s">
        <v>160</v>
      </c>
      <c r="E223" s="177">
        <v>100</v>
      </c>
      <c r="F223" s="178"/>
      <c r="G223" s="179">
        <f t="shared" si="0"/>
        <v>0</v>
      </c>
      <c r="H223" s="178"/>
      <c r="I223" s="179">
        <f t="shared" si="1"/>
        <v>0</v>
      </c>
      <c r="J223" s="178"/>
      <c r="K223" s="179">
        <f t="shared" si="2"/>
        <v>0</v>
      </c>
      <c r="L223" s="179">
        <v>15</v>
      </c>
      <c r="M223" s="179">
        <f t="shared" si="3"/>
        <v>0</v>
      </c>
      <c r="N223" s="179">
        <v>5.0000000000000002E-5</v>
      </c>
      <c r="O223" s="179">
        <f t="shared" si="4"/>
        <v>0.01</v>
      </c>
      <c r="P223" s="179">
        <v>0</v>
      </c>
      <c r="Q223" s="179">
        <f t="shared" si="5"/>
        <v>0</v>
      </c>
      <c r="R223" s="179"/>
      <c r="S223" s="179" t="s">
        <v>171</v>
      </c>
      <c r="T223" s="180" t="s">
        <v>172</v>
      </c>
      <c r="U223" s="157">
        <v>0</v>
      </c>
      <c r="V223" s="157">
        <f t="shared" si="6"/>
        <v>0</v>
      </c>
      <c r="W223" s="157"/>
      <c r="X223" s="14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163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74">
        <v>42</v>
      </c>
      <c r="B224" s="175" t="s">
        <v>563</v>
      </c>
      <c r="C224" s="185" t="s">
        <v>564</v>
      </c>
      <c r="D224" s="176" t="s">
        <v>160</v>
      </c>
      <c r="E224" s="177">
        <v>100</v>
      </c>
      <c r="F224" s="178"/>
      <c r="G224" s="179">
        <f t="shared" si="0"/>
        <v>0</v>
      </c>
      <c r="H224" s="178"/>
      <c r="I224" s="179">
        <f t="shared" si="1"/>
        <v>0</v>
      </c>
      <c r="J224" s="178"/>
      <c r="K224" s="179">
        <f t="shared" si="2"/>
        <v>0</v>
      </c>
      <c r="L224" s="179">
        <v>15</v>
      </c>
      <c r="M224" s="179">
        <f t="shared" si="3"/>
        <v>0</v>
      </c>
      <c r="N224" s="179">
        <v>0</v>
      </c>
      <c r="O224" s="179">
        <f t="shared" si="4"/>
        <v>0</v>
      </c>
      <c r="P224" s="179">
        <v>0</v>
      </c>
      <c r="Q224" s="179">
        <f t="shared" si="5"/>
        <v>0</v>
      </c>
      <c r="R224" s="179"/>
      <c r="S224" s="179" t="s">
        <v>171</v>
      </c>
      <c r="T224" s="180" t="s">
        <v>172</v>
      </c>
      <c r="U224" s="157">
        <v>1.8000000000000002E-2</v>
      </c>
      <c r="V224" s="157">
        <f t="shared" si="6"/>
        <v>1.8</v>
      </c>
      <c r="W224" s="157"/>
      <c r="X224" s="14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163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74">
        <v>43</v>
      </c>
      <c r="B225" s="175" t="s">
        <v>565</v>
      </c>
      <c r="C225" s="185" t="s">
        <v>566</v>
      </c>
      <c r="D225" s="176" t="s">
        <v>220</v>
      </c>
      <c r="E225" s="177">
        <v>2</v>
      </c>
      <c r="F225" s="178"/>
      <c r="G225" s="179">
        <f t="shared" si="0"/>
        <v>0</v>
      </c>
      <c r="H225" s="178"/>
      <c r="I225" s="179">
        <f t="shared" si="1"/>
        <v>0</v>
      </c>
      <c r="J225" s="178"/>
      <c r="K225" s="179">
        <f t="shared" si="2"/>
        <v>0</v>
      </c>
      <c r="L225" s="179">
        <v>15</v>
      </c>
      <c r="M225" s="179">
        <f t="shared" si="3"/>
        <v>0</v>
      </c>
      <c r="N225" s="179">
        <v>2.1910000000000002E-2</v>
      </c>
      <c r="O225" s="179">
        <f t="shared" si="4"/>
        <v>0.04</v>
      </c>
      <c r="P225" s="179">
        <v>0</v>
      </c>
      <c r="Q225" s="179">
        <f t="shared" si="5"/>
        <v>0</v>
      </c>
      <c r="R225" s="179"/>
      <c r="S225" s="179" t="s">
        <v>171</v>
      </c>
      <c r="T225" s="180" t="s">
        <v>172</v>
      </c>
      <c r="U225" s="157">
        <v>0.20300000000000001</v>
      </c>
      <c r="V225" s="157">
        <f t="shared" si="6"/>
        <v>0.41</v>
      </c>
      <c r="W225" s="157"/>
      <c r="X225" s="14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163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74">
        <v>44</v>
      </c>
      <c r="B226" s="175" t="s">
        <v>567</v>
      </c>
      <c r="C226" s="185" t="s">
        <v>568</v>
      </c>
      <c r="D226" s="176" t="s">
        <v>220</v>
      </c>
      <c r="E226" s="177">
        <v>2</v>
      </c>
      <c r="F226" s="178"/>
      <c r="G226" s="179">
        <f t="shared" si="0"/>
        <v>0</v>
      </c>
      <c r="H226" s="178"/>
      <c r="I226" s="179">
        <f t="shared" si="1"/>
        <v>0</v>
      </c>
      <c r="J226" s="178"/>
      <c r="K226" s="179">
        <f t="shared" si="2"/>
        <v>0</v>
      </c>
      <c r="L226" s="179">
        <v>15</v>
      </c>
      <c r="M226" s="179">
        <f t="shared" si="3"/>
        <v>0</v>
      </c>
      <c r="N226" s="179">
        <v>1.7600000000000001E-3</v>
      </c>
      <c r="O226" s="179">
        <f t="shared" si="4"/>
        <v>0</v>
      </c>
      <c r="P226" s="179">
        <v>0</v>
      </c>
      <c r="Q226" s="179">
        <f t="shared" si="5"/>
        <v>0</v>
      </c>
      <c r="R226" s="179"/>
      <c r="S226" s="179" t="s">
        <v>171</v>
      </c>
      <c r="T226" s="180" t="s">
        <v>172</v>
      </c>
      <c r="U226" s="157">
        <v>8.0000000000000002E-3</v>
      </c>
      <c r="V226" s="157">
        <f t="shared" si="6"/>
        <v>0.02</v>
      </c>
      <c r="W226" s="157"/>
      <c r="X226" s="14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163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74">
        <v>45</v>
      </c>
      <c r="B227" s="175" t="s">
        <v>569</v>
      </c>
      <c r="C227" s="185" t="s">
        <v>570</v>
      </c>
      <c r="D227" s="176" t="s">
        <v>220</v>
      </c>
      <c r="E227" s="177">
        <v>2</v>
      </c>
      <c r="F227" s="178"/>
      <c r="G227" s="179">
        <f t="shared" si="0"/>
        <v>0</v>
      </c>
      <c r="H227" s="178"/>
      <c r="I227" s="179">
        <f t="shared" si="1"/>
        <v>0</v>
      </c>
      <c r="J227" s="178"/>
      <c r="K227" s="179">
        <f t="shared" si="2"/>
        <v>0</v>
      </c>
      <c r="L227" s="179">
        <v>15</v>
      </c>
      <c r="M227" s="179">
        <f t="shared" si="3"/>
        <v>0</v>
      </c>
      <c r="N227" s="179">
        <v>0</v>
      </c>
      <c r="O227" s="179">
        <f t="shared" si="4"/>
        <v>0</v>
      </c>
      <c r="P227" s="179">
        <v>0</v>
      </c>
      <c r="Q227" s="179">
        <f t="shared" si="5"/>
        <v>0</v>
      </c>
      <c r="R227" s="179"/>
      <c r="S227" s="179" t="s">
        <v>171</v>
      </c>
      <c r="T227" s="180" t="s">
        <v>172</v>
      </c>
      <c r="U227" s="157">
        <v>0.13100000000000001</v>
      </c>
      <c r="V227" s="157">
        <f t="shared" si="6"/>
        <v>0.26</v>
      </c>
      <c r="W227" s="157"/>
      <c r="X227" s="14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163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74">
        <v>46</v>
      </c>
      <c r="B228" s="175" t="s">
        <v>571</v>
      </c>
      <c r="C228" s="185" t="s">
        <v>572</v>
      </c>
      <c r="D228" s="176" t="s">
        <v>160</v>
      </c>
      <c r="E228" s="177">
        <v>50</v>
      </c>
      <c r="F228" s="178"/>
      <c r="G228" s="179">
        <f t="shared" si="0"/>
        <v>0</v>
      </c>
      <c r="H228" s="178"/>
      <c r="I228" s="179">
        <f t="shared" si="1"/>
        <v>0</v>
      </c>
      <c r="J228" s="178"/>
      <c r="K228" s="179">
        <f t="shared" si="2"/>
        <v>0</v>
      </c>
      <c r="L228" s="179">
        <v>15</v>
      </c>
      <c r="M228" s="179">
        <f t="shared" si="3"/>
        <v>0</v>
      </c>
      <c r="N228" s="179">
        <v>5.9200000000000008E-3</v>
      </c>
      <c r="O228" s="179">
        <f t="shared" si="4"/>
        <v>0.3</v>
      </c>
      <c r="P228" s="179">
        <v>0</v>
      </c>
      <c r="Q228" s="179">
        <f t="shared" si="5"/>
        <v>0</v>
      </c>
      <c r="R228" s="179"/>
      <c r="S228" s="179" t="s">
        <v>171</v>
      </c>
      <c r="T228" s="180" t="s">
        <v>172</v>
      </c>
      <c r="U228" s="157">
        <v>0.26</v>
      </c>
      <c r="V228" s="157">
        <f t="shared" si="6"/>
        <v>13</v>
      </c>
      <c r="W228" s="157"/>
      <c r="X228" s="14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163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25.5" x14ac:dyDescent="0.2">
      <c r="A229" s="161" t="s">
        <v>156</v>
      </c>
      <c r="B229" s="162" t="s">
        <v>75</v>
      </c>
      <c r="C229" s="182" t="s">
        <v>76</v>
      </c>
      <c r="D229" s="163"/>
      <c r="E229" s="164"/>
      <c r="F229" s="165"/>
      <c r="G229" s="165">
        <f>SUMIF(AG230:AG237,"&lt;&gt;NOR",G230:G237)</f>
        <v>0</v>
      </c>
      <c r="H229" s="165"/>
      <c r="I229" s="165">
        <f>SUM(I230:I237)</f>
        <v>0</v>
      </c>
      <c r="J229" s="165"/>
      <c r="K229" s="165">
        <f>SUM(K230:K237)</f>
        <v>0</v>
      </c>
      <c r="L229" s="165"/>
      <c r="M229" s="165">
        <f>SUM(M230:M237)</f>
        <v>0</v>
      </c>
      <c r="N229" s="165"/>
      <c r="O229" s="165">
        <f>SUM(O230:O237)</f>
        <v>0.01</v>
      </c>
      <c r="P229" s="165"/>
      <c r="Q229" s="165">
        <f>SUM(Q230:Q237)</f>
        <v>0</v>
      </c>
      <c r="R229" s="165"/>
      <c r="S229" s="165"/>
      <c r="T229" s="166"/>
      <c r="U229" s="160"/>
      <c r="V229" s="160">
        <f>SUM(V230:V237)</f>
        <v>15.4</v>
      </c>
      <c r="W229" s="160"/>
      <c r="AG229" t="s">
        <v>157</v>
      </c>
    </row>
    <row r="230" spans="1:60" outlineLevel="1" x14ac:dyDescent="0.2">
      <c r="A230" s="174">
        <v>47</v>
      </c>
      <c r="B230" s="175" t="s">
        <v>573</v>
      </c>
      <c r="C230" s="185" t="s">
        <v>574</v>
      </c>
      <c r="D230" s="176" t="s">
        <v>160</v>
      </c>
      <c r="E230" s="177">
        <v>50</v>
      </c>
      <c r="F230" s="178"/>
      <c r="G230" s="179">
        <f>ROUND(E230*F230,2)</f>
        <v>0</v>
      </c>
      <c r="H230" s="178"/>
      <c r="I230" s="179">
        <f>ROUND(E230*H230,2)</f>
        <v>0</v>
      </c>
      <c r="J230" s="178"/>
      <c r="K230" s="179">
        <f>ROUND(E230*J230,2)</f>
        <v>0</v>
      </c>
      <c r="L230" s="179">
        <v>15</v>
      </c>
      <c r="M230" s="179">
        <f>G230*(1+L230/100)</f>
        <v>0</v>
      </c>
      <c r="N230" s="179">
        <v>4.0000000000000003E-5</v>
      </c>
      <c r="O230" s="179">
        <f>ROUND(E230*N230,2)</f>
        <v>0</v>
      </c>
      <c r="P230" s="179">
        <v>0</v>
      </c>
      <c r="Q230" s="179">
        <f>ROUND(E230*P230,2)</f>
        <v>0</v>
      </c>
      <c r="R230" s="179"/>
      <c r="S230" s="179" t="s">
        <v>171</v>
      </c>
      <c r="T230" s="180" t="s">
        <v>172</v>
      </c>
      <c r="U230" s="157">
        <v>0.30800000000000005</v>
      </c>
      <c r="V230" s="157">
        <f>ROUND(E230*U230,2)</f>
        <v>15.4</v>
      </c>
      <c r="W230" s="157"/>
      <c r="X230" s="14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163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ht="33.75" outlineLevel="1" x14ac:dyDescent="0.2">
      <c r="A231" s="167">
        <v>48</v>
      </c>
      <c r="B231" s="168" t="s">
        <v>575</v>
      </c>
      <c r="C231" s="183" t="s">
        <v>576</v>
      </c>
      <c r="D231" s="169" t="s">
        <v>327</v>
      </c>
      <c r="E231" s="170">
        <v>25</v>
      </c>
      <c r="F231" s="171"/>
      <c r="G231" s="172">
        <f>ROUND(E231*F231,2)</f>
        <v>0</v>
      </c>
      <c r="H231" s="171"/>
      <c r="I231" s="172">
        <f>ROUND(E231*H231,2)</f>
        <v>0</v>
      </c>
      <c r="J231" s="171"/>
      <c r="K231" s="172">
        <f>ROUND(E231*J231,2)</f>
        <v>0</v>
      </c>
      <c r="L231" s="172">
        <v>15</v>
      </c>
      <c r="M231" s="172">
        <f>G231*(1+L231/100)</f>
        <v>0</v>
      </c>
      <c r="N231" s="172">
        <v>6.0000000000000002E-5</v>
      </c>
      <c r="O231" s="172">
        <f>ROUND(E231*N231,2)</f>
        <v>0</v>
      </c>
      <c r="P231" s="172">
        <v>0</v>
      </c>
      <c r="Q231" s="172">
        <f>ROUND(E231*P231,2)</f>
        <v>0</v>
      </c>
      <c r="R231" s="172"/>
      <c r="S231" s="172" t="s">
        <v>161</v>
      </c>
      <c r="T231" s="173" t="s">
        <v>162</v>
      </c>
      <c r="U231" s="157">
        <v>0</v>
      </c>
      <c r="V231" s="157">
        <f>ROUND(E231*U231,2)</f>
        <v>0</v>
      </c>
      <c r="W231" s="157"/>
      <c r="X231" s="14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163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ht="22.5" outlineLevel="1" x14ac:dyDescent="0.2">
      <c r="A232" s="155"/>
      <c r="B232" s="156"/>
      <c r="C232" s="184" t="s">
        <v>493</v>
      </c>
      <c r="D232" s="158"/>
      <c r="E232" s="159"/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4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165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4" t="s">
        <v>577</v>
      </c>
      <c r="D233" s="158"/>
      <c r="E233" s="159"/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4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165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4" t="s">
        <v>499</v>
      </c>
      <c r="D234" s="158"/>
      <c r="E234" s="159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4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165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4" t="s">
        <v>578</v>
      </c>
      <c r="D235" s="158"/>
      <c r="E235" s="159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4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165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4" t="s">
        <v>579</v>
      </c>
      <c r="D236" s="158"/>
      <c r="E236" s="159">
        <v>25</v>
      </c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4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165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ht="22.5" outlineLevel="1" x14ac:dyDescent="0.2">
      <c r="A237" s="174">
        <v>49</v>
      </c>
      <c r="B237" s="175" t="s">
        <v>580</v>
      </c>
      <c r="C237" s="185" t="s">
        <v>581</v>
      </c>
      <c r="D237" s="176" t="s">
        <v>327</v>
      </c>
      <c r="E237" s="177">
        <v>25</v>
      </c>
      <c r="F237" s="178"/>
      <c r="G237" s="179">
        <f>ROUND(E237*F237,2)</f>
        <v>0</v>
      </c>
      <c r="H237" s="178"/>
      <c r="I237" s="179">
        <f>ROUND(E237*H237,2)</f>
        <v>0</v>
      </c>
      <c r="J237" s="178"/>
      <c r="K237" s="179">
        <f>ROUND(E237*J237,2)</f>
        <v>0</v>
      </c>
      <c r="L237" s="179">
        <v>15</v>
      </c>
      <c r="M237" s="179">
        <f>G237*(1+L237/100)</f>
        <v>0</v>
      </c>
      <c r="N237" s="179">
        <v>3.9000000000000005E-4</v>
      </c>
      <c r="O237" s="179">
        <f>ROUND(E237*N237,2)</f>
        <v>0.01</v>
      </c>
      <c r="P237" s="179">
        <v>0</v>
      </c>
      <c r="Q237" s="179">
        <f>ROUND(E237*P237,2)</f>
        <v>0</v>
      </c>
      <c r="R237" s="179"/>
      <c r="S237" s="179" t="s">
        <v>161</v>
      </c>
      <c r="T237" s="180" t="s">
        <v>162</v>
      </c>
      <c r="U237" s="157">
        <v>0</v>
      </c>
      <c r="V237" s="157">
        <f>ROUND(E237*U237,2)</f>
        <v>0</v>
      </c>
      <c r="W237" s="157"/>
      <c r="X237" s="14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163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x14ac:dyDescent="0.2">
      <c r="A238" s="161" t="s">
        <v>156</v>
      </c>
      <c r="B238" s="162" t="s">
        <v>77</v>
      </c>
      <c r="C238" s="182" t="s">
        <v>78</v>
      </c>
      <c r="D238" s="163"/>
      <c r="E238" s="164"/>
      <c r="F238" s="165"/>
      <c r="G238" s="165">
        <f>SUMIF(AG239:AG239,"&lt;&gt;NOR",G239:G239)</f>
        <v>0</v>
      </c>
      <c r="H238" s="165"/>
      <c r="I238" s="165">
        <f>SUM(I239:I239)</f>
        <v>0</v>
      </c>
      <c r="J238" s="165"/>
      <c r="K238" s="165">
        <f>SUM(K239:K239)</f>
        <v>0</v>
      </c>
      <c r="L238" s="165"/>
      <c r="M238" s="165">
        <f>SUM(M239:M239)</f>
        <v>0</v>
      </c>
      <c r="N238" s="165"/>
      <c r="O238" s="165">
        <f>SUM(O239:O239)</f>
        <v>0</v>
      </c>
      <c r="P238" s="165"/>
      <c r="Q238" s="165">
        <f>SUM(Q239:Q239)</f>
        <v>0</v>
      </c>
      <c r="R238" s="165"/>
      <c r="S238" s="165"/>
      <c r="T238" s="166"/>
      <c r="U238" s="160"/>
      <c r="V238" s="160">
        <f>SUM(V239:V239)</f>
        <v>39.840000000000003</v>
      </c>
      <c r="W238" s="160"/>
      <c r="AG238" t="s">
        <v>157</v>
      </c>
    </row>
    <row r="239" spans="1:60" ht="22.5" outlineLevel="1" x14ac:dyDescent="0.2">
      <c r="A239" s="174">
        <v>50</v>
      </c>
      <c r="B239" s="175" t="s">
        <v>582</v>
      </c>
      <c r="C239" s="185" t="s">
        <v>583</v>
      </c>
      <c r="D239" s="176" t="s">
        <v>355</v>
      </c>
      <c r="E239" s="177">
        <v>12.647</v>
      </c>
      <c r="F239" s="178"/>
      <c r="G239" s="179">
        <f>ROUND(E239*F239,2)</f>
        <v>0</v>
      </c>
      <c r="H239" s="178"/>
      <c r="I239" s="179">
        <f>ROUND(E239*H239,2)</f>
        <v>0</v>
      </c>
      <c r="J239" s="178"/>
      <c r="K239" s="179">
        <f>ROUND(E239*J239,2)</f>
        <v>0</v>
      </c>
      <c r="L239" s="179">
        <v>15</v>
      </c>
      <c r="M239" s="179">
        <f>G239*(1+L239/100)</f>
        <v>0</v>
      </c>
      <c r="N239" s="179">
        <v>0</v>
      </c>
      <c r="O239" s="179">
        <f>ROUND(E239*N239,2)</f>
        <v>0</v>
      </c>
      <c r="P239" s="179">
        <v>0</v>
      </c>
      <c r="Q239" s="179">
        <f>ROUND(E239*P239,2)</f>
        <v>0</v>
      </c>
      <c r="R239" s="179"/>
      <c r="S239" s="179" t="s">
        <v>171</v>
      </c>
      <c r="T239" s="180" t="s">
        <v>172</v>
      </c>
      <c r="U239" s="157">
        <v>3.1500000000000004</v>
      </c>
      <c r="V239" s="157">
        <f>ROUND(E239*U239,2)</f>
        <v>39.840000000000003</v>
      </c>
      <c r="W239" s="157"/>
      <c r="X239" s="14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163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x14ac:dyDescent="0.2">
      <c r="A240" s="161" t="s">
        <v>156</v>
      </c>
      <c r="B240" s="162" t="s">
        <v>92</v>
      </c>
      <c r="C240" s="182" t="s">
        <v>95</v>
      </c>
      <c r="D240" s="163"/>
      <c r="E240" s="164"/>
      <c r="F240" s="165"/>
      <c r="G240" s="165">
        <f>SUMIF(AG241:AG241,"&lt;&gt;NOR",G241:G241)</f>
        <v>0</v>
      </c>
      <c r="H240" s="165"/>
      <c r="I240" s="165">
        <f>SUM(I241:I241)</f>
        <v>0</v>
      </c>
      <c r="J240" s="165"/>
      <c r="K240" s="165">
        <f>SUM(K241:K241)</f>
        <v>0</v>
      </c>
      <c r="L240" s="165"/>
      <c r="M240" s="165">
        <f>SUM(M241:M241)</f>
        <v>0</v>
      </c>
      <c r="N240" s="165"/>
      <c r="O240" s="165">
        <f>SUM(O241:O241)</f>
        <v>0</v>
      </c>
      <c r="P240" s="165"/>
      <c r="Q240" s="165">
        <f>SUM(Q241:Q241)</f>
        <v>0</v>
      </c>
      <c r="R240" s="165"/>
      <c r="S240" s="165"/>
      <c r="T240" s="166"/>
      <c r="U240" s="160"/>
      <c r="V240" s="160">
        <f>SUM(V241:V241)</f>
        <v>0</v>
      </c>
      <c r="W240" s="160"/>
      <c r="AG240" t="s">
        <v>157</v>
      </c>
    </row>
    <row r="241" spans="1:60" ht="22.5" outlineLevel="1" x14ac:dyDescent="0.2">
      <c r="A241" s="174">
        <v>51</v>
      </c>
      <c r="B241" s="175" t="s">
        <v>584</v>
      </c>
      <c r="C241" s="185" t="s">
        <v>585</v>
      </c>
      <c r="D241" s="176" t="s">
        <v>284</v>
      </c>
      <c r="E241" s="177">
        <v>100</v>
      </c>
      <c r="F241" s="178"/>
      <c r="G241" s="179">
        <f>ROUND(E241*F241,2)</f>
        <v>0</v>
      </c>
      <c r="H241" s="178"/>
      <c r="I241" s="179">
        <f>ROUND(E241*H241,2)</f>
        <v>0</v>
      </c>
      <c r="J241" s="178"/>
      <c r="K241" s="179">
        <f>ROUND(E241*J241,2)</f>
        <v>0</v>
      </c>
      <c r="L241" s="179">
        <v>15</v>
      </c>
      <c r="M241" s="179">
        <f>G241*(1+L241/100)</f>
        <v>0</v>
      </c>
      <c r="N241" s="179">
        <v>0</v>
      </c>
      <c r="O241" s="179">
        <f>ROUND(E241*N241,2)</f>
        <v>0</v>
      </c>
      <c r="P241" s="179">
        <v>0</v>
      </c>
      <c r="Q241" s="179">
        <f>ROUND(E241*P241,2)</f>
        <v>0</v>
      </c>
      <c r="R241" s="179"/>
      <c r="S241" s="179" t="s">
        <v>161</v>
      </c>
      <c r="T241" s="180" t="s">
        <v>162</v>
      </c>
      <c r="U241" s="157">
        <v>0</v>
      </c>
      <c r="V241" s="157">
        <f>ROUND(E241*U241,2)</f>
        <v>0</v>
      </c>
      <c r="W241" s="157"/>
      <c r="X241" s="14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163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x14ac:dyDescent="0.2">
      <c r="A242" s="161" t="s">
        <v>156</v>
      </c>
      <c r="B242" s="162" t="s">
        <v>96</v>
      </c>
      <c r="C242" s="182" t="s">
        <v>97</v>
      </c>
      <c r="D242" s="163"/>
      <c r="E242" s="164"/>
      <c r="F242" s="165"/>
      <c r="G242" s="165">
        <f>SUMIF(AG243:AG250,"&lt;&gt;NOR",G243:G250)</f>
        <v>0</v>
      </c>
      <c r="H242" s="165"/>
      <c r="I242" s="165">
        <f>SUM(I243:I250)</f>
        <v>0</v>
      </c>
      <c r="J242" s="165"/>
      <c r="K242" s="165">
        <f>SUM(K243:K250)</f>
        <v>0</v>
      </c>
      <c r="L242" s="165"/>
      <c r="M242" s="165">
        <f>SUM(M243:M250)</f>
        <v>0</v>
      </c>
      <c r="N242" s="165"/>
      <c r="O242" s="165">
        <f>SUM(O243:O250)</f>
        <v>0</v>
      </c>
      <c r="P242" s="165"/>
      <c r="Q242" s="165">
        <f>SUM(Q243:Q250)</f>
        <v>0</v>
      </c>
      <c r="R242" s="165"/>
      <c r="S242" s="165"/>
      <c r="T242" s="166"/>
      <c r="U242" s="160"/>
      <c r="V242" s="160">
        <f>SUM(V243:V250)</f>
        <v>0</v>
      </c>
      <c r="W242" s="160"/>
      <c r="AG242" t="s">
        <v>157</v>
      </c>
    </row>
    <row r="243" spans="1:60" ht="22.5" outlineLevel="1" x14ac:dyDescent="0.2">
      <c r="A243" s="174">
        <v>52</v>
      </c>
      <c r="B243" s="175" t="s">
        <v>586</v>
      </c>
      <c r="C243" s="185" t="s">
        <v>587</v>
      </c>
      <c r="D243" s="176" t="s">
        <v>346</v>
      </c>
      <c r="E243" s="177">
        <v>2</v>
      </c>
      <c r="F243" s="178"/>
      <c r="G243" s="179">
        <f t="shared" ref="G243:G250" si="7">ROUND(E243*F243,2)</f>
        <v>0</v>
      </c>
      <c r="H243" s="178"/>
      <c r="I243" s="179">
        <f t="shared" ref="I243:I250" si="8">ROUND(E243*H243,2)</f>
        <v>0</v>
      </c>
      <c r="J243" s="178"/>
      <c r="K243" s="179">
        <f t="shared" ref="K243:K250" si="9">ROUND(E243*J243,2)</f>
        <v>0</v>
      </c>
      <c r="L243" s="179">
        <v>15</v>
      </c>
      <c r="M243" s="179">
        <f t="shared" ref="M243:M250" si="10">G243*(1+L243/100)</f>
        <v>0</v>
      </c>
      <c r="N243" s="179">
        <v>0</v>
      </c>
      <c r="O243" s="179">
        <f t="shared" ref="O243:O250" si="11">ROUND(E243*N243,2)</f>
        <v>0</v>
      </c>
      <c r="P243" s="179">
        <v>0</v>
      </c>
      <c r="Q243" s="179">
        <f t="shared" ref="Q243:Q250" si="12">ROUND(E243*P243,2)</f>
        <v>0</v>
      </c>
      <c r="R243" s="179"/>
      <c r="S243" s="179" t="s">
        <v>161</v>
      </c>
      <c r="T243" s="180" t="s">
        <v>162</v>
      </c>
      <c r="U243" s="157">
        <v>0</v>
      </c>
      <c r="V243" s="157">
        <f t="shared" ref="V243:V250" si="13">ROUND(E243*U243,2)</f>
        <v>0</v>
      </c>
      <c r="W243" s="157"/>
      <c r="X243" s="14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163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ht="22.5" outlineLevel="1" x14ac:dyDescent="0.2">
      <c r="A244" s="174">
        <v>53</v>
      </c>
      <c r="B244" s="175" t="s">
        <v>588</v>
      </c>
      <c r="C244" s="185" t="s">
        <v>589</v>
      </c>
      <c r="D244" s="176" t="s">
        <v>346</v>
      </c>
      <c r="E244" s="177">
        <v>1</v>
      </c>
      <c r="F244" s="178"/>
      <c r="G244" s="179">
        <f t="shared" si="7"/>
        <v>0</v>
      </c>
      <c r="H244" s="178"/>
      <c r="I244" s="179">
        <f t="shared" si="8"/>
        <v>0</v>
      </c>
      <c r="J244" s="178"/>
      <c r="K244" s="179">
        <f t="shared" si="9"/>
        <v>0</v>
      </c>
      <c r="L244" s="179">
        <v>15</v>
      </c>
      <c r="M244" s="179">
        <f t="shared" si="10"/>
        <v>0</v>
      </c>
      <c r="N244" s="179">
        <v>0</v>
      </c>
      <c r="O244" s="179">
        <f t="shared" si="11"/>
        <v>0</v>
      </c>
      <c r="P244" s="179">
        <v>0</v>
      </c>
      <c r="Q244" s="179">
        <f t="shared" si="12"/>
        <v>0</v>
      </c>
      <c r="R244" s="179"/>
      <c r="S244" s="179" t="s">
        <v>161</v>
      </c>
      <c r="T244" s="180" t="s">
        <v>162</v>
      </c>
      <c r="U244" s="157">
        <v>0</v>
      </c>
      <c r="V244" s="157">
        <f t="shared" si="13"/>
        <v>0</v>
      </c>
      <c r="W244" s="157"/>
      <c r="X244" s="14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163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ht="22.5" outlineLevel="1" x14ac:dyDescent="0.2">
      <c r="A245" s="174">
        <v>54</v>
      </c>
      <c r="B245" s="175" t="s">
        <v>590</v>
      </c>
      <c r="C245" s="185" t="s">
        <v>591</v>
      </c>
      <c r="D245" s="176" t="s">
        <v>346</v>
      </c>
      <c r="E245" s="177">
        <v>2</v>
      </c>
      <c r="F245" s="178"/>
      <c r="G245" s="179">
        <f t="shared" si="7"/>
        <v>0</v>
      </c>
      <c r="H245" s="178"/>
      <c r="I245" s="179">
        <f t="shared" si="8"/>
        <v>0</v>
      </c>
      <c r="J245" s="178"/>
      <c r="K245" s="179">
        <f t="shared" si="9"/>
        <v>0</v>
      </c>
      <c r="L245" s="179">
        <v>15</v>
      </c>
      <c r="M245" s="179">
        <f t="shared" si="10"/>
        <v>0</v>
      </c>
      <c r="N245" s="179">
        <v>0</v>
      </c>
      <c r="O245" s="179">
        <f t="shared" si="11"/>
        <v>0</v>
      </c>
      <c r="P245" s="179">
        <v>0</v>
      </c>
      <c r="Q245" s="179">
        <f t="shared" si="12"/>
        <v>0</v>
      </c>
      <c r="R245" s="179"/>
      <c r="S245" s="179" t="s">
        <v>161</v>
      </c>
      <c r="T245" s="180" t="s">
        <v>162</v>
      </c>
      <c r="U245" s="157">
        <v>0</v>
      </c>
      <c r="V245" s="157">
        <f t="shared" si="13"/>
        <v>0</v>
      </c>
      <c r="W245" s="157"/>
      <c r="X245" s="14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163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ht="22.5" outlineLevel="1" x14ac:dyDescent="0.2">
      <c r="A246" s="174">
        <v>55</v>
      </c>
      <c r="B246" s="175" t="s">
        <v>592</v>
      </c>
      <c r="C246" s="185" t="s">
        <v>593</v>
      </c>
      <c r="D246" s="176" t="s">
        <v>346</v>
      </c>
      <c r="E246" s="177">
        <v>1</v>
      </c>
      <c r="F246" s="178"/>
      <c r="G246" s="179">
        <f t="shared" si="7"/>
        <v>0</v>
      </c>
      <c r="H246" s="178"/>
      <c r="I246" s="179">
        <f t="shared" si="8"/>
        <v>0</v>
      </c>
      <c r="J246" s="178"/>
      <c r="K246" s="179">
        <f t="shared" si="9"/>
        <v>0</v>
      </c>
      <c r="L246" s="179">
        <v>15</v>
      </c>
      <c r="M246" s="179">
        <f t="shared" si="10"/>
        <v>0</v>
      </c>
      <c r="N246" s="179">
        <v>0</v>
      </c>
      <c r="O246" s="179">
        <f t="shared" si="11"/>
        <v>0</v>
      </c>
      <c r="P246" s="179">
        <v>0</v>
      </c>
      <c r="Q246" s="179">
        <f t="shared" si="12"/>
        <v>0</v>
      </c>
      <c r="R246" s="179"/>
      <c r="S246" s="179" t="s">
        <v>161</v>
      </c>
      <c r="T246" s="180" t="s">
        <v>162</v>
      </c>
      <c r="U246" s="157">
        <v>0</v>
      </c>
      <c r="V246" s="157">
        <f t="shared" si="13"/>
        <v>0</v>
      </c>
      <c r="W246" s="157"/>
      <c r="X246" s="148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163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ht="22.5" outlineLevel="1" x14ac:dyDescent="0.2">
      <c r="A247" s="174">
        <v>56</v>
      </c>
      <c r="B247" s="175" t="s">
        <v>594</v>
      </c>
      <c r="C247" s="185" t="s">
        <v>595</v>
      </c>
      <c r="D247" s="176" t="s">
        <v>346</v>
      </c>
      <c r="E247" s="177">
        <v>2</v>
      </c>
      <c r="F247" s="178"/>
      <c r="G247" s="179">
        <f t="shared" si="7"/>
        <v>0</v>
      </c>
      <c r="H247" s="178"/>
      <c r="I247" s="179">
        <f t="shared" si="8"/>
        <v>0</v>
      </c>
      <c r="J247" s="178"/>
      <c r="K247" s="179">
        <f t="shared" si="9"/>
        <v>0</v>
      </c>
      <c r="L247" s="179">
        <v>15</v>
      </c>
      <c r="M247" s="179">
        <f t="shared" si="10"/>
        <v>0</v>
      </c>
      <c r="N247" s="179">
        <v>0</v>
      </c>
      <c r="O247" s="179">
        <f t="shared" si="11"/>
        <v>0</v>
      </c>
      <c r="P247" s="179">
        <v>0</v>
      </c>
      <c r="Q247" s="179">
        <f t="shared" si="12"/>
        <v>0</v>
      </c>
      <c r="R247" s="179"/>
      <c r="S247" s="179" t="s">
        <v>161</v>
      </c>
      <c r="T247" s="180" t="s">
        <v>162</v>
      </c>
      <c r="U247" s="157">
        <v>0</v>
      </c>
      <c r="V247" s="157">
        <f t="shared" si="13"/>
        <v>0</v>
      </c>
      <c r="W247" s="157"/>
      <c r="X247" s="14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163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ht="22.5" outlineLevel="1" x14ac:dyDescent="0.2">
      <c r="A248" s="174">
        <v>57</v>
      </c>
      <c r="B248" s="175" t="s">
        <v>596</v>
      </c>
      <c r="C248" s="185" t="s">
        <v>597</v>
      </c>
      <c r="D248" s="176" t="s">
        <v>346</v>
      </c>
      <c r="E248" s="177">
        <v>1</v>
      </c>
      <c r="F248" s="178"/>
      <c r="G248" s="179">
        <f t="shared" si="7"/>
        <v>0</v>
      </c>
      <c r="H248" s="178"/>
      <c r="I248" s="179">
        <f t="shared" si="8"/>
        <v>0</v>
      </c>
      <c r="J248" s="178"/>
      <c r="K248" s="179">
        <f t="shared" si="9"/>
        <v>0</v>
      </c>
      <c r="L248" s="179">
        <v>15</v>
      </c>
      <c r="M248" s="179">
        <f t="shared" si="10"/>
        <v>0</v>
      </c>
      <c r="N248" s="179">
        <v>0</v>
      </c>
      <c r="O248" s="179">
        <f t="shared" si="11"/>
        <v>0</v>
      </c>
      <c r="P248" s="179">
        <v>0</v>
      </c>
      <c r="Q248" s="179">
        <f t="shared" si="12"/>
        <v>0</v>
      </c>
      <c r="R248" s="179"/>
      <c r="S248" s="179" t="s">
        <v>161</v>
      </c>
      <c r="T248" s="180" t="s">
        <v>162</v>
      </c>
      <c r="U248" s="157">
        <v>0</v>
      </c>
      <c r="V248" s="157">
        <f t="shared" si="13"/>
        <v>0</v>
      </c>
      <c r="W248" s="157"/>
      <c r="X248" s="14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163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ht="22.5" outlineLevel="1" x14ac:dyDescent="0.2">
      <c r="A249" s="174">
        <v>58</v>
      </c>
      <c r="B249" s="175" t="s">
        <v>598</v>
      </c>
      <c r="C249" s="185" t="s">
        <v>599</v>
      </c>
      <c r="D249" s="176" t="s">
        <v>346</v>
      </c>
      <c r="E249" s="177">
        <v>1</v>
      </c>
      <c r="F249" s="178"/>
      <c r="G249" s="179">
        <f t="shared" si="7"/>
        <v>0</v>
      </c>
      <c r="H249" s="178"/>
      <c r="I249" s="179">
        <f t="shared" si="8"/>
        <v>0</v>
      </c>
      <c r="J249" s="178"/>
      <c r="K249" s="179">
        <f t="shared" si="9"/>
        <v>0</v>
      </c>
      <c r="L249" s="179">
        <v>15</v>
      </c>
      <c r="M249" s="179">
        <f t="shared" si="10"/>
        <v>0</v>
      </c>
      <c r="N249" s="179">
        <v>0</v>
      </c>
      <c r="O249" s="179">
        <f t="shared" si="11"/>
        <v>0</v>
      </c>
      <c r="P249" s="179">
        <v>0</v>
      </c>
      <c r="Q249" s="179">
        <f t="shared" si="12"/>
        <v>0</v>
      </c>
      <c r="R249" s="179"/>
      <c r="S249" s="179" t="s">
        <v>161</v>
      </c>
      <c r="T249" s="180" t="s">
        <v>162</v>
      </c>
      <c r="U249" s="157">
        <v>0</v>
      </c>
      <c r="V249" s="157">
        <f t="shared" si="13"/>
        <v>0</v>
      </c>
      <c r="W249" s="157"/>
      <c r="X249" s="14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163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22.5" outlineLevel="1" x14ac:dyDescent="0.2">
      <c r="A250" s="174">
        <v>59</v>
      </c>
      <c r="B250" s="175" t="s">
        <v>600</v>
      </c>
      <c r="C250" s="185" t="s">
        <v>601</v>
      </c>
      <c r="D250" s="176" t="s">
        <v>346</v>
      </c>
      <c r="E250" s="177">
        <v>1</v>
      </c>
      <c r="F250" s="178"/>
      <c r="G250" s="179">
        <f t="shared" si="7"/>
        <v>0</v>
      </c>
      <c r="H250" s="178"/>
      <c r="I250" s="179">
        <f t="shared" si="8"/>
        <v>0</v>
      </c>
      <c r="J250" s="178"/>
      <c r="K250" s="179">
        <f t="shared" si="9"/>
        <v>0</v>
      </c>
      <c r="L250" s="179">
        <v>15</v>
      </c>
      <c r="M250" s="179">
        <f t="shared" si="10"/>
        <v>0</v>
      </c>
      <c r="N250" s="179">
        <v>0</v>
      </c>
      <c r="O250" s="179">
        <f t="shared" si="11"/>
        <v>0</v>
      </c>
      <c r="P250" s="179">
        <v>0</v>
      </c>
      <c r="Q250" s="179">
        <f t="shared" si="12"/>
        <v>0</v>
      </c>
      <c r="R250" s="179"/>
      <c r="S250" s="179" t="s">
        <v>161</v>
      </c>
      <c r="T250" s="180" t="s">
        <v>162</v>
      </c>
      <c r="U250" s="157">
        <v>0</v>
      </c>
      <c r="V250" s="157">
        <f t="shared" si="13"/>
        <v>0</v>
      </c>
      <c r="W250" s="157"/>
      <c r="X250" s="14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163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x14ac:dyDescent="0.2">
      <c r="A251" s="161" t="s">
        <v>156</v>
      </c>
      <c r="B251" s="162" t="s">
        <v>99</v>
      </c>
      <c r="C251" s="182" t="s">
        <v>100</v>
      </c>
      <c r="D251" s="163"/>
      <c r="E251" s="164"/>
      <c r="F251" s="165"/>
      <c r="G251" s="165">
        <f>SUMIF(AG252:AG274,"&lt;&gt;NOR",G252:G274)</f>
        <v>0</v>
      </c>
      <c r="H251" s="165"/>
      <c r="I251" s="165">
        <f>SUM(I252:I274)</f>
        <v>0</v>
      </c>
      <c r="J251" s="165"/>
      <c r="K251" s="165">
        <f>SUM(K252:K274)</f>
        <v>0</v>
      </c>
      <c r="L251" s="165"/>
      <c r="M251" s="165">
        <f>SUM(M252:M274)</f>
        <v>0</v>
      </c>
      <c r="N251" s="165"/>
      <c r="O251" s="165">
        <f>SUM(O252:O274)</f>
        <v>0.01</v>
      </c>
      <c r="P251" s="165"/>
      <c r="Q251" s="165">
        <f>SUM(Q252:Q274)</f>
        <v>0</v>
      </c>
      <c r="R251" s="165"/>
      <c r="S251" s="165"/>
      <c r="T251" s="166"/>
      <c r="U251" s="160"/>
      <c r="V251" s="160">
        <f>SUM(V252:V274)</f>
        <v>3.34</v>
      </c>
      <c r="W251" s="160"/>
      <c r="AG251" t="s">
        <v>157</v>
      </c>
    </row>
    <row r="252" spans="1:60" outlineLevel="1" x14ac:dyDescent="0.2">
      <c r="A252" s="167">
        <v>60</v>
      </c>
      <c r="B252" s="168" t="s">
        <v>602</v>
      </c>
      <c r="C252" s="183" t="s">
        <v>603</v>
      </c>
      <c r="D252" s="169" t="s">
        <v>160</v>
      </c>
      <c r="E252" s="170">
        <v>4.5600000000000005</v>
      </c>
      <c r="F252" s="171"/>
      <c r="G252" s="172">
        <f>ROUND(E252*F252,2)</f>
        <v>0</v>
      </c>
      <c r="H252" s="171"/>
      <c r="I252" s="172">
        <f>ROUND(E252*H252,2)</f>
        <v>0</v>
      </c>
      <c r="J252" s="171"/>
      <c r="K252" s="172">
        <f>ROUND(E252*J252,2)</f>
        <v>0</v>
      </c>
      <c r="L252" s="172">
        <v>15</v>
      </c>
      <c r="M252" s="172">
        <f>G252*(1+L252/100)</f>
        <v>0</v>
      </c>
      <c r="N252" s="172">
        <v>2.3000000000000001E-4</v>
      </c>
      <c r="O252" s="172">
        <f>ROUND(E252*N252,2)</f>
        <v>0</v>
      </c>
      <c r="P252" s="172">
        <v>0</v>
      </c>
      <c r="Q252" s="172">
        <f>ROUND(E252*P252,2)</f>
        <v>0</v>
      </c>
      <c r="R252" s="172"/>
      <c r="S252" s="172" t="s">
        <v>171</v>
      </c>
      <c r="T252" s="173" t="s">
        <v>172</v>
      </c>
      <c r="U252" s="157">
        <v>0.16</v>
      </c>
      <c r="V252" s="157">
        <f>ROUND(E252*U252,2)</f>
        <v>0.73</v>
      </c>
      <c r="W252" s="157"/>
      <c r="X252" s="148"/>
      <c r="Y252" s="148"/>
      <c r="Z252" s="148"/>
      <c r="AA252" s="148"/>
      <c r="AB252" s="148"/>
      <c r="AC252" s="148"/>
      <c r="AD252" s="148"/>
      <c r="AE252" s="148"/>
      <c r="AF252" s="148"/>
      <c r="AG252" s="148" t="s">
        <v>287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84" t="s">
        <v>276</v>
      </c>
      <c r="D253" s="158"/>
      <c r="E253" s="159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4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165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4" t="s">
        <v>604</v>
      </c>
      <c r="D254" s="158"/>
      <c r="E254" s="159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4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165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4" t="s">
        <v>605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4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165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4" t="s">
        <v>606</v>
      </c>
      <c r="D256" s="158"/>
      <c r="E256" s="159">
        <v>4.5600000000000005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4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165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ht="22.5" outlineLevel="1" x14ac:dyDescent="0.2">
      <c r="A257" s="167">
        <v>61</v>
      </c>
      <c r="B257" s="168" t="s">
        <v>607</v>
      </c>
      <c r="C257" s="183" t="s">
        <v>608</v>
      </c>
      <c r="D257" s="169" t="s">
        <v>220</v>
      </c>
      <c r="E257" s="170">
        <v>9.120000000000001</v>
      </c>
      <c r="F257" s="171"/>
      <c r="G257" s="172">
        <f>ROUND(E257*F257,2)</f>
        <v>0</v>
      </c>
      <c r="H257" s="171"/>
      <c r="I257" s="172">
        <f>ROUND(E257*H257,2)</f>
        <v>0</v>
      </c>
      <c r="J257" s="171"/>
      <c r="K257" s="172">
        <f>ROUND(E257*J257,2)</f>
        <v>0</v>
      </c>
      <c r="L257" s="172">
        <v>15</v>
      </c>
      <c r="M257" s="172">
        <f>G257*(1+L257/100)</f>
        <v>0</v>
      </c>
      <c r="N257" s="172">
        <v>5.3000000000000009E-4</v>
      </c>
      <c r="O257" s="172">
        <f>ROUND(E257*N257,2)</f>
        <v>0</v>
      </c>
      <c r="P257" s="172">
        <v>0</v>
      </c>
      <c r="Q257" s="172">
        <f>ROUND(E257*P257,2)</f>
        <v>0</v>
      </c>
      <c r="R257" s="172"/>
      <c r="S257" s="172" t="s">
        <v>171</v>
      </c>
      <c r="T257" s="173" t="s">
        <v>172</v>
      </c>
      <c r="U257" s="157">
        <v>0.1</v>
      </c>
      <c r="V257" s="157">
        <f>ROUND(E257*U257,2)</f>
        <v>0.91</v>
      </c>
      <c r="W257" s="157"/>
      <c r="X257" s="14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287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4" t="s">
        <v>276</v>
      </c>
      <c r="D258" s="158"/>
      <c r="E258" s="159"/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4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165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4" t="s">
        <v>609</v>
      </c>
      <c r="D259" s="158"/>
      <c r="E259" s="159"/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4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165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4" t="s">
        <v>610</v>
      </c>
      <c r="D260" s="158"/>
      <c r="E260" s="159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4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165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4" t="s">
        <v>611</v>
      </c>
      <c r="D261" s="158"/>
      <c r="E261" s="159">
        <v>9.120000000000001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4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165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67">
        <v>62</v>
      </c>
      <c r="B262" s="168" t="s">
        <v>612</v>
      </c>
      <c r="C262" s="183" t="s">
        <v>613</v>
      </c>
      <c r="D262" s="169" t="s">
        <v>160</v>
      </c>
      <c r="E262" s="170">
        <v>3.3630000000000004</v>
      </c>
      <c r="F262" s="171"/>
      <c r="G262" s="172">
        <f>ROUND(E262*F262,2)</f>
        <v>0</v>
      </c>
      <c r="H262" s="171"/>
      <c r="I262" s="172">
        <f>ROUND(E262*H262,2)</f>
        <v>0</v>
      </c>
      <c r="J262" s="171"/>
      <c r="K262" s="172">
        <f>ROUND(E262*J262,2)</f>
        <v>0</v>
      </c>
      <c r="L262" s="172">
        <v>15</v>
      </c>
      <c r="M262" s="172">
        <f>G262*(1+L262/100)</f>
        <v>0</v>
      </c>
      <c r="N262" s="172">
        <v>3.5800000000000003E-3</v>
      </c>
      <c r="O262" s="172">
        <f>ROUND(E262*N262,2)</f>
        <v>0.01</v>
      </c>
      <c r="P262" s="172">
        <v>0</v>
      </c>
      <c r="Q262" s="172">
        <f>ROUND(E262*P262,2)</f>
        <v>0</v>
      </c>
      <c r="R262" s="172"/>
      <c r="S262" s="172" t="s">
        <v>171</v>
      </c>
      <c r="T262" s="173" t="s">
        <v>172</v>
      </c>
      <c r="U262" s="157">
        <v>0.49800000000000005</v>
      </c>
      <c r="V262" s="157">
        <f>ROUND(E262*U262,2)</f>
        <v>1.67</v>
      </c>
      <c r="W262" s="157"/>
      <c r="X262" s="14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287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ht="22.5" outlineLevel="1" x14ac:dyDescent="0.2">
      <c r="A263" s="155"/>
      <c r="B263" s="156"/>
      <c r="C263" s="184" t="s">
        <v>408</v>
      </c>
      <c r="D263" s="158"/>
      <c r="E263" s="159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4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165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4" t="s">
        <v>614</v>
      </c>
      <c r="D264" s="158"/>
      <c r="E264" s="159"/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4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165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4" t="s">
        <v>410</v>
      </c>
      <c r="D265" s="158"/>
      <c r="E265" s="159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4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165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4" t="s">
        <v>411</v>
      </c>
      <c r="D266" s="158"/>
      <c r="E266" s="159">
        <v>1.1200000000000001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4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165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ht="22.5" outlineLevel="1" x14ac:dyDescent="0.2">
      <c r="A267" s="155"/>
      <c r="B267" s="156"/>
      <c r="C267" s="184" t="s">
        <v>408</v>
      </c>
      <c r="D267" s="158"/>
      <c r="E267" s="159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4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165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4" t="s">
        <v>615</v>
      </c>
      <c r="D268" s="158"/>
      <c r="E268" s="159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4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165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4" t="s">
        <v>616</v>
      </c>
      <c r="D269" s="158"/>
      <c r="E269" s="159"/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4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165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4" t="s">
        <v>617</v>
      </c>
      <c r="D270" s="158"/>
      <c r="E270" s="159"/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4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165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4" t="s">
        <v>618</v>
      </c>
      <c r="D271" s="158"/>
      <c r="E271" s="159"/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4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165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4" t="s">
        <v>463</v>
      </c>
      <c r="D272" s="158"/>
      <c r="E272" s="159"/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4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165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4" t="s">
        <v>619</v>
      </c>
      <c r="D273" s="158"/>
      <c r="E273" s="159">
        <v>2.2430000000000003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48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165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74">
        <v>63</v>
      </c>
      <c r="B274" s="175" t="s">
        <v>620</v>
      </c>
      <c r="C274" s="185" t="s">
        <v>621</v>
      </c>
      <c r="D274" s="176" t="s">
        <v>355</v>
      </c>
      <c r="E274" s="177">
        <v>2.1000000000000001E-2</v>
      </c>
      <c r="F274" s="178"/>
      <c r="G274" s="179">
        <f>ROUND(E274*F274,2)</f>
        <v>0</v>
      </c>
      <c r="H274" s="178"/>
      <c r="I274" s="179">
        <f>ROUND(E274*H274,2)</f>
        <v>0</v>
      </c>
      <c r="J274" s="178"/>
      <c r="K274" s="179">
        <f>ROUND(E274*J274,2)</f>
        <v>0</v>
      </c>
      <c r="L274" s="179">
        <v>15</v>
      </c>
      <c r="M274" s="179">
        <f>G274*(1+L274/100)</f>
        <v>0</v>
      </c>
      <c r="N274" s="179">
        <v>0</v>
      </c>
      <c r="O274" s="179">
        <f>ROUND(E274*N274,2)</f>
        <v>0</v>
      </c>
      <c r="P274" s="179">
        <v>0</v>
      </c>
      <c r="Q274" s="179">
        <f>ROUND(E274*P274,2)</f>
        <v>0</v>
      </c>
      <c r="R274" s="179"/>
      <c r="S274" s="179" t="s">
        <v>171</v>
      </c>
      <c r="T274" s="180" t="s">
        <v>172</v>
      </c>
      <c r="U274" s="157">
        <v>1.5670000000000002</v>
      </c>
      <c r="V274" s="157">
        <f>ROUND(E274*U274,2)</f>
        <v>0.03</v>
      </c>
      <c r="W274" s="157"/>
      <c r="X274" s="14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287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x14ac:dyDescent="0.2">
      <c r="A275" s="161" t="s">
        <v>156</v>
      </c>
      <c r="B275" s="162" t="s">
        <v>101</v>
      </c>
      <c r="C275" s="182" t="s">
        <v>102</v>
      </c>
      <c r="D275" s="163"/>
      <c r="E275" s="164"/>
      <c r="F275" s="165"/>
      <c r="G275" s="165">
        <f>SUMIF(AG276:AG297,"&lt;&gt;NOR",G276:G297)</f>
        <v>0</v>
      </c>
      <c r="H275" s="165"/>
      <c r="I275" s="165">
        <f>SUM(I276:I297)</f>
        <v>0</v>
      </c>
      <c r="J275" s="165"/>
      <c r="K275" s="165">
        <f>SUM(K276:K297)</f>
        <v>0</v>
      </c>
      <c r="L275" s="165"/>
      <c r="M275" s="165">
        <f>SUM(M276:M297)</f>
        <v>0</v>
      </c>
      <c r="N275" s="165"/>
      <c r="O275" s="165">
        <f>SUM(O276:O297)</f>
        <v>0.04</v>
      </c>
      <c r="P275" s="165"/>
      <c r="Q275" s="165">
        <f>SUM(Q276:Q297)</f>
        <v>0</v>
      </c>
      <c r="R275" s="165"/>
      <c r="S275" s="165"/>
      <c r="T275" s="166"/>
      <c r="U275" s="160"/>
      <c r="V275" s="160">
        <f>SUM(V276:V297)</f>
        <v>0.59000000000000008</v>
      </c>
      <c r="W275" s="160"/>
      <c r="AG275" t="s">
        <v>157</v>
      </c>
    </row>
    <row r="276" spans="1:60" outlineLevel="1" x14ac:dyDescent="0.2">
      <c r="A276" s="167">
        <v>64</v>
      </c>
      <c r="B276" s="168" t="s">
        <v>622</v>
      </c>
      <c r="C276" s="183" t="s">
        <v>623</v>
      </c>
      <c r="D276" s="169" t="s">
        <v>160</v>
      </c>
      <c r="E276" s="170">
        <v>1.913</v>
      </c>
      <c r="F276" s="171"/>
      <c r="G276" s="172">
        <f>ROUND(E276*F276,2)</f>
        <v>0</v>
      </c>
      <c r="H276" s="171"/>
      <c r="I276" s="172">
        <f>ROUND(E276*H276,2)</f>
        <v>0</v>
      </c>
      <c r="J276" s="171"/>
      <c r="K276" s="172">
        <f>ROUND(E276*J276,2)</f>
        <v>0</v>
      </c>
      <c r="L276" s="172">
        <v>15</v>
      </c>
      <c r="M276" s="172">
        <f>G276*(1+L276/100)</f>
        <v>0</v>
      </c>
      <c r="N276" s="172">
        <v>3.0000000000000001E-3</v>
      </c>
      <c r="O276" s="172">
        <f>ROUND(E276*N276,2)</f>
        <v>0.01</v>
      </c>
      <c r="P276" s="172">
        <v>0</v>
      </c>
      <c r="Q276" s="172">
        <f>ROUND(E276*P276,2)</f>
        <v>0</v>
      </c>
      <c r="R276" s="172"/>
      <c r="S276" s="172" t="s">
        <v>171</v>
      </c>
      <c r="T276" s="173" t="s">
        <v>172</v>
      </c>
      <c r="U276" s="157">
        <v>0.28000000000000003</v>
      </c>
      <c r="V276" s="157">
        <f>ROUND(E276*U276,2)</f>
        <v>0.54</v>
      </c>
      <c r="W276" s="157"/>
      <c r="X276" s="148"/>
      <c r="Y276" s="148"/>
      <c r="Z276" s="148"/>
      <c r="AA276" s="148"/>
      <c r="AB276" s="148"/>
      <c r="AC276" s="148"/>
      <c r="AD276" s="148"/>
      <c r="AE276" s="148"/>
      <c r="AF276" s="148"/>
      <c r="AG276" s="148" t="s">
        <v>287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4" t="s">
        <v>276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4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165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4" t="s">
        <v>624</v>
      </c>
      <c r="D278" s="158"/>
      <c r="E278" s="159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48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165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4" t="s">
        <v>278</v>
      </c>
      <c r="D279" s="158"/>
      <c r="E279" s="159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4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165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4" t="s">
        <v>279</v>
      </c>
      <c r="D280" s="158"/>
      <c r="E280" s="159"/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4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165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4" t="s">
        <v>280</v>
      </c>
      <c r="D281" s="158"/>
      <c r="E281" s="159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4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165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4" t="s">
        <v>281</v>
      </c>
      <c r="D282" s="158"/>
      <c r="E282" s="159">
        <v>1.913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4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165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67">
        <v>65</v>
      </c>
      <c r="B283" s="168" t="s">
        <v>625</v>
      </c>
      <c r="C283" s="183" t="s">
        <v>626</v>
      </c>
      <c r="D283" s="169" t="s">
        <v>160</v>
      </c>
      <c r="E283" s="170">
        <v>2.4870000000000001</v>
      </c>
      <c r="F283" s="171"/>
      <c r="G283" s="172">
        <f>ROUND(E283*F283,2)</f>
        <v>0</v>
      </c>
      <c r="H283" s="171"/>
      <c r="I283" s="172">
        <f>ROUND(E283*H283,2)</f>
        <v>0</v>
      </c>
      <c r="J283" s="171"/>
      <c r="K283" s="172">
        <f>ROUND(E283*J283,2)</f>
        <v>0</v>
      </c>
      <c r="L283" s="172">
        <v>15</v>
      </c>
      <c r="M283" s="172">
        <f>G283*(1+L283/100)</f>
        <v>0</v>
      </c>
      <c r="N283" s="172">
        <v>2.6400000000000004E-3</v>
      </c>
      <c r="O283" s="172">
        <f>ROUND(E283*N283,2)</f>
        <v>0.01</v>
      </c>
      <c r="P283" s="172">
        <v>0</v>
      </c>
      <c r="Q283" s="172">
        <f>ROUND(E283*P283,2)</f>
        <v>0</v>
      </c>
      <c r="R283" s="172" t="s">
        <v>403</v>
      </c>
      <c r="S283" s="172" t="s">
        <v>171</v>
      </c>
      <c r="T283" s="173" t="s">
        <v>172</v>
      </c>
      <c r="U283" s="157">
        <v>0</v>
      </c>
      <c r="V283" s="157">
        <f>ROUND(E283*U283,2)</f>
        <v>0</v>
      </c>
      <c r="W283" s="157"/>
      <c r="X283" s="14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349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4" t="s">
        <v>627</v>
      </c>
      <c r="D284" s="158"/>
      <c r="E284" s="159"/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4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165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4" t="s">
        <v>628</v>
      </c>
      <c r="D285" s="158"/>
      <c r="E285" s="159">
        <v>2.4870000000000001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48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165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ht="45" outlineLevel="1" x14ac:dyDescent="0.2">
      <c r="A286" s="167">
        <v>66</v>
      </c>
      <c r="B286" s="168" t="s">
        <v>629</v>
      </c>
      <c r="C286" s="183" t="s">
        <v>630</v>
      </c>
      <c r="D286" s="169" t="s">
        <v>160</v>
      </c>
      <c r="E286" s="170">
        <v>69.040000000000006</v>
      </c>
      <c r="F286" s="171"/>
      <c r="G286" s="172">
        <f>ROUND(E286*F286,2)</f>
        <v>0</v>
      </c>
      <c r="H286" s="171"/>
      <c r="I286" s="172">
        <f>ROUND(E286*H286,2)</f>
        <v>0</v>
      </c>
      <c r="J286" s="171"/>
      <c r="K286" s="172">
        <f>ROUND(E286*J286,2)</f>
        <v>0</v>
      </c>
      <c r="L286" s="172">
        <v>15</v>
      </c>
      <c r="M286" s="172">
        <f>G286*(1+L286/100)</f>
        <v>0</v>
      </c>
      <c r="N286" s="172">
        <v>1.0000000000000001E-5</v>
      </c>
      <c r="O286" s="172">
        <f>ROUND(E286*N286,2)</f>
        <v>0</v>
      </c>
      <c r="P286" s="172">
        <v>0</v>
      </c>
      <c r="Q286" s="172">
        <f>ROUND(E286*P286,2)</f>
        <v>0</v>
      </c>
      <c r="R286" s="172"/>
      <c r="S286" s="172" t="s">
        <v>161</v>
      </c>
      <c r="T286" s="173" t="s">
        <v>162</v>
      </c>
      <c r="U286" s="157">
        <v>0</v>
      </c>
      <c r="V286" s="157">
        <f>ROUND(E286*U286,2)</f>
        <v>0</v>
      </c>
      <c r="W286" s="157"/>
      <c r="X286" s="14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287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2.5" outlineLevel="1" x14ac:dyDescent="0.2">
      <c r="A287" s="155"/>
      <c r="B287" s="156"/>
      <c r="C287" s="184" t="s">
        <v>469</v>
      </c>
      <c r="D287" s="158"/>
      <c r="E287" s="159"/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4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165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4" t="s">
        <v>631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4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165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4" t="s">
        <v>632</v>
      </c>
      <c r="D289" s="158"/>
      <c r="E289" s="159"/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48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165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4" t="s">
        <v>633</v>
      </c>
      <c r="D290" s="158"/>
      <c r="E290" s="159"/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4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165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4" t="s">
        <v>634</v>
      </c>
      <c r="D291" s="158"/>
      <c r="E291" s="159"/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4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165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4" t="s">
        <v>635</v>
      </c>
      <c r="D292" s="158"/>
      <c r="E292" s="159"/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4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165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4" t="s">
        <v>481</v>
      </c>
      <c r="D293" s="158"/>
      <c r="E293" s="159">
        <v>69.040000000000006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48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165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ht="22.5" outlineLevel="1" x14ac:dyDescent="0.2">
      <c r="A294" s="167">
        <v>67</v>
      </c>
      <c r="B294" s="168" t="s">
        <v>636</v>
      </c>
      <c r="C294" s="183" t="s">
        <v>637</v>
      </c>
      <c r="D294" s="169" t="s">
        <v>160</v>
      </c>
      <c r="E294" s="170">
        <v>89.75200000000001</v>
      </c>
      <c r="F294" s="171"/>
      <c r="G294" s="172">
        <f>ROUND(E294*F294,2)</f>
        <v>0</v>
      </c>
      <c r="H294" s="171"/>
      <c r="I294" s="172">
        <f>ROUND(E294*H294,2)</f>
        <v>0</v>
      </c>
      <c r="J294" s="171"/>
      <c r="K294" s="172">
        <f>ROUND(E294*J294,2)</f>
        <v>0</v>
      </c>
      <c r="L294" s="172">
        <v>15</v>
      </c>
      <c r="M294" s="172">
        <f>G294*(1+L294/100)</f>
        <v>0</v>
      </c>
      <c r="N294" s="172">
        <v>1.8000000000000001E-4</v>
      </c>
      <c r="O294" s="172">
        <f>ROUND(E294*N294,2)</f>
        <v>0.02</v>
      </c>
      <c r="P294" s="172">
        <v>0</v>
      </c>
      <c r="Q294" s="172">
        <f>ROUND(E294*P294,2)</f>
        <v>0</v>
      </c>
      <c r="R294" s="172" t="s">
        <v>403</v>
      </c>
      <c r="S294" s="172" t="s">
        <v>171</v>
      </c>
      <c r="T294" s="173" t="s">
        <v>172</v>
      </c>
      <c r="U294" s="157">
        <v>0</v>
      </c>
      <c r="V294" s="157">
        <f>ROUND(E294*U294,2)</f>
        <v>0</v>
      </c>
      <c r="W294" s="157"/>
      <c r="X294" s="14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349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4" t="s">
        <v>638</v>
      </c>
      <c r="D295" s="158"/>
      <c r="E295" s="159"/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4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165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4" t="s">
        <v>639</v>
      </c>
      <c r="D296" s="158"/>
      <c r="E296" s="159">
        <v>89.75200000000001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48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165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74">
        <v>68</v>
      </c>
      <c r="B297" s="175" t="s">
        <v>640</v>
      </c>
      <c r="C297" s="185" t="s">
        <v>641</v>
      </c>
      <c r="D297" s="176" t="s">
        <v>355</v>
      </c>
      <c r="E297" s="177">
        <v>3.1000000000000003E-2</v>
      </c>
      <c r="F297" s="178"/>
      <c r="G297" s="179">
        <f>ROUND(E297*F297,2)</f>
        <v>0</v>
      </c>
      <c r="H297" s="178"/>
      <c r="I297" s="179">
        <f>ROUND(E297*H297,2)</f>
        <v>0</v>
      </c>
      <c r="J297" s="178"/>
      <c r="K297" s="179">
        <f>ROUND(E297*J297,2)</f>
        <v>0</v>
      </c>
      <c r="L297" s="179">
        <v>15</v>
      </c>
      <c r="M297" s="179">
        <f>G297*(1+L297/100)</f>
        <v>0</v>
      </c>
      <c r="N297" s="179">
        <v>0</v>
      </c>
      <c r="O297" s="179">
        <f>ROUND(E297*N297,2)</f>
        <v>0</v>
      </c>
      <c r="P297" s="179">
        <v>0</v>
      </c>
      <c r="Q297" s="179">
        <f>ROUND(E297*P297,2)</f>
        <v>0</v>
      </c>
      <c r="R297" s="179"/>
      <c r="S297" s="179" t="s">
        <v>171</v>
      </c>
      <c r="T297" s="180" t="s">
        <v>172</v>
      </c>
      <c r="U297" s="157">
        <v>1.7400000000000002</v>
      </c>
      <c r="V297" s="157">
        <f>ROUND(E297*U297,2)</f>
        <v>0.05</v>
      </c>
      <c r="W297" s="157"/>
      <c r="X297" s="14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287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x14ac:dyDescent="0.2">
      <c r="A298" s="161" t="s">
        <v>156</v>
      </c>
      <c r="B298" s="162" t="s">
        <v>107</v>
      </c>
      <c r="C298" s="182" t="s">
        <v>108</v>
      </c>
      <c r="D298" s="163"/>
      <c r="E298" s="164"/>
      <c r="F298" s="165"/>
      <c r="G298" s="165">
        <f>SUMIF(AG299:AG339,"&lt;&gt;NOR",G299:G339)</f>
        <v>0</v>
      </c>
      <c r="H298" s="165"/>
      <c r="I298" s="165">
        <f>SUM(I299:I339)</f>
        <v>0</v>
      </c>
      <c r="J298" s="165"/>
      <c r="K298" s="165">
        <f>SUM(K299:K339)</f>
        <v>0</v>
      </c>
      <c r="L298" s="165"/>
      <c r="M298" s="165">
        <f>SUM(M299:M339)</f>
        <v>0</v>
      </c>
      <c r="N298" s="165"/>
      <c r="O298" s="165">
        <f>SUM(O299:O339)</f>
        <v>0.13</v>
      </c>
      <c r="P298" s="165"/>
      <c r="Q298" s="165">
        <f>SUM(Q299:Q339)</f>
        <v>0</v>
      </c>
      <c r="R298" s="165"/>
      <c r="S298" s="165"/>
      <c r="T298" s="166"/>
      <c r="U298" s="160"/>
      <c r="V298" s="160">
        <f>SUM(V299:V339)</f>
        <v>11.78</v>
      </c>
      <c r="W298" s="160"/>
      <c r="AG298" t="s">
        <v>157</v>
      </c>
    </row>
    <row r="299" spans="1:60" ht="22.5" outlineLevel="1" x14ac:dyDescent="0.2">
      <c r="A299" s="167">
        <v>69</v>
      </c>
      <c r="B299" s="168" t="s">
        <v>642</v>
      </c>
      <c r="C299" s="183" t="s">
        <v>643</v>
      </c>
      <c r="D299" s="169" t="s">
        <v>160</v>
      </c>
      <c r="E299" s="170">
        <v>4.0600000000000005</v>
      </c>
      <c r="F299" s="171"/>
      <c r="G299" s="172">
        <f>ROUND(E299*F299,2)</f>
        <v>0</v>
      </c>
      <c r="H299" s="171"/>
      <c r="I299" s="172">
        <f>ROUND(E299*H299,2)</f>
        <v>0</v>
      </c>
      <c r="J299" s="171"/>
      <c r="K299" s="172">
        <f>ROUND(E299*J299,2)</f>
        <v>0</v>
      </c>
      <c r="L299" s="172">
        <v>15</v>
      </c>
      <c r="M299" s="172">
        <f>G299*(1+L299/100)</f>
        <v>0</v>
      </c>
      <c r="N299" s="172">
        <v>1.2570000000000001E-2</v>
      </c>
      <c r="O299" s="172">
        <f>ROUND(E299*N299,2)</f>
        <v>0.05</v>
      </c>
      <c r="P299" s="172">
        <v>0</v>
      </c>
      <c r="Q299" s="172">
        <f>ROUND(E299*P299,2)</f>
        <v>0</v>
      </c>
      <c r="R299" s="172"/>
      <c r="S299" s="172" t="s">
        <v>171</v>
      </c>
      <c r="T299" s="173" t="s">
        <v>172</v>
      </c>
      <c r="U299" s="157">
        <v>0.69000000000000006</v>
      </c>
      <c r="V299" s="157">
        <f>ROUND(E299*U299,2)</f>
        <v>2.8</v>
      </c>
      <c r="W299" s="157"/>
      <c r="X299" s="148"/>
      <c r="Y299" s="148"/>
      <c r="Z299" s="148"/>
      <c r="AA299" s="148"/>
      <c r="AB299" s="148"/>
      <c r="AC299" s="148"/>
      <c r="AD299" s="148"/>
      <c r="AE299" s="148"/>
      <c r="AF299" s="148"/>
      <c r="AG299" s="148" t="s">
        <v>287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4" t="s">
        <v>249</v>
      </c>
      <c r="D300" s="158"/>
      <c r="E300" s="159"/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4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165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4" t="s">
        <v>644</v>
      </c>
      <c r="D301" s="158"/>
      <c r="E301" s="159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48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165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4" t="s">
        <v>645</v>
      </c>
      <c r="D302" s="158"/>
      <c r="E302" s="159"/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4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165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4" t="s">
        <v>646</v>
      </c>
      <c r="D303" s="158"/>
      <c r="E303" s="159">
        <v>4.0600000000000005</v>
      </c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48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165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67">
        <v>70</v>
      </c>
      <c r="B304" s="168" t="s">
        <v>647</v>
      </c>
      <c r="C304" s="183" t="s">
        <v>648</v>
      </c>
      <c r="D304" s="169" t="s">
        <v>160</v>
      </c>
      <c r="E304" s="170">
        <v>4.0600000000000005</v>
      </c>
      <c r="F304" s="171"/>
      <c r="G304" s="172">
        <f>ROUND(E304*F304,2)</f>
        <v>0</v>
      </c>
      <c r="H304" s="171"/>
      <c r="I304" s="172">
        <f>ROUND(E304*H304,2)</f>
        <v>0</v>
      </c>
      <c r="J304" s="171"/>
      <c r="K304" s="172">
        <f>ROUND(E304*J304,2)</f>
        <v>0</v>
      </c>
      <c r="L304" s="172">
        <v>15</v>
      </c>
      <c r="M304" s="172">
        <f>G304*(1+L304/100)</f>
        <v>0</v>
      </c>
      <c r="N304" s="172">
        <v>0</v>
      </c>
      <c r="O304" s="172">
        <f>ROUND(E304*N304,2)</f>
        <v>0</v>
      </c>
      <c r="P304" s="172">
        <v>0</v>
      </c>
      <c r="Q304" s="172">
        <f>ROUND(E304*P304,2)</f>
        <v>0</v>
      </c>
      <c r="R304" s="172"/>
      <c r="S304" s="172" t="s">
        <v>171</v>
      </c>
      <c r="T304" s="173" t="s">
        <v>172</v>
      </c>
      <c r="U304" s="157">
        <v>0.2</v>
      </c>
      <c r="V304" s="157">
        <f>ROUND(E304*U304,2)</f>
        <v>0.81</v>
      </c>
      <c r="W304" s="157"/>
      <c r="X304" s="148"/>
      <c r="Y304" s="148"/>
      <c r="Z304" s="148"/>
      <c r="AA304" s="148"/>
      <c r="AB304" s="148"/>
      <c r="AC304" s="148"/>
      <c r="AD304" s="148"/>
      <c r="AE304" s="148"/>
      <c r="AF304" s="148"/>
      <c r="AG304" s="148" t="s">
        <v>287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84" t="s">
        <v>249</v>
      </c>
      <c r="D305" s="158"/>
      <c r="E305" s="159"/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48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165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4" t="s">
        <v>649</v>
      </c>
      <c r="D306" s="158"/>
      <c r="E306" s="159"/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4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165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4" t="s">
        <v>650</v>
      </c>
      <c r="D307" s="158"/>
      <c r="E307" s="159"/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4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165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4" t="s">
        <v>646</v>
      </c>
      <c r="D308" s="158"/>
      <c r="E308" s="159">
        <v>4.0600000000000005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4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165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ht="22.5" outlineLevel="1" x14ac:dyDescent="0.2">
      <c r="A309" s="167">
        <v>71</v>
      </c>
      <c r="B309" s="168" t="s">
        <v>651</v>
      </c>
      <c r="C309" s="183" t="s">
        <v>652</v>
      </c>
      <c r="D309" s="169" t="s">
        <v>160</v>
      </c>
      <c r="E309" s="170">
        <v>4.9000000000000004</v>
      </c>
      <c r="F309" s="171"/>
      <c r="G309" s="172">
        <f>ROUND(E309*F309,2)</f>
        <v>0</v>
      </c>
      <c r="H309" s="171"/>
      <c r="I309" s="172">
        <f>ROUND(E309*H309,2)</f>
        <v>0</v>
      </c>
      <c r="J309" s="171"/>
      <c r="K309" s="172">
        <f>ROUND(E309*J309,2)</f>
        <v>0</v>
      </c>
      <c r="L309" s="172">
        <v>15</v>
      </c>
      <c r="M309" s="172">
        <f>G309*(1+L309/100)</f>
        <v>0</v>
      </c>
      <c r="N309" s="172">
        <v>1.243E-2</v>
      </c>
      <c r="O309" s="172">
        <f>ROUND(E309*N309,2)</f>
        <v>0.06</v>
      </c>
      <c r="P309" s="172">
        <v>0</v>
      </c>
      <c r="Q309" s="172">
        <f>ROUND(E309*P309,2)</f>
        <v>0</v>
      </c>
      <c r="R309" s="172"/>
      <c r="S309" s="172" t="s">
        <v>171</v>
      </c>
      <c r="T309" s="173" t="s">
        <v>172</v>
      </c>
      <c r="U309" s="157">
        <v>0.95000000000000007</v>
      </c>
      <c r="V309" s="157">
        <f>ROUND(E309*U309,2)</f>
        <v>4.66</v>
      </c>
      <c r="W309" s="157"/>
      <c r="X309" s="148"/>
      <c r="Y309" s="148"/>
      <c r="Z309" s="148"/>
      <c r="AA309" s="148"/>
      <c r="AB309" s="148"/>
      <c r="AC309" s="148"/>
      <c r="AD309" s="148"/>
      <c r="AE309" s="148"/>
      <c r="AF309" s="148"/>
      <c r="AG309" s="148" t="s">
        <v>287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4" t="s">
        <v>249</v>
      </c>
      <c r="D310" s="158"/>
      <c r="E310" s="159"/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48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165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4" t="s">
        <v>653</v>
      </c>
      <c r="D311" s="158"/>
      <c r="E311" s="159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4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165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4" t="s">
        <v>654</v>
      </c>
      <c r="D312" s="158"/>
      <c r="E312" s="159"/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4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165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84" t="s">
        <v>655</v>
      </c>
      <c r="D313" s="158"/>
      <c r="E313" s="159"/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48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165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4" t="s">
        <v>656</v>
      </c>
      <c r="D314" s="158"/>
      <c r="E314" s="159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4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165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4" t="s">
        <v>657</v>
      </c>
      <c r="D315" s="158"/>
      <c r="E315" s="159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48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165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4" t="s">
        <v>658</v>
      </c>
      <c r="D316" s="158"/>
      <c r="E316" s="159">
        <v>4.9000000000000004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4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165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ht="22.5" outlineLevel="1" x14ac:dyDescent="0.2">
      <c r="A317" s="167">
        <v>72</v>
      </c>
      <c r="B317" s="168" t="s">
        <v>659</v>
      </c>
      <c r="C317" s="183" t="s">
        <v>660</v>
      </c>
      <c r="D317" s="169" t="s">
        <v>160</v>
      </c>
      <c r="E317" s="170">
        <v>1.27</v>
      </c>
      <c r="F317" s="171"/>
      <c r="G317" s="172">
        <f>ROUND(E317*F317,2)</f>
        <v>0</v>
      </c>
      <c r="H317" s="171"/>
      <c r="I317" s="172">
        <f>ROUND(E317*H317,2)</f>
        <v>0</v>
      </c>
      <c r="J317" s="171"/>
      <c r="K317" s="172">
        <f>ROUND(E317*J317,2)</f>
        <v>0</v>
      </c>
      <c r="L317" s="172">
        <v>15</v>
      </c>
      <c r="M317" s="172">
        <f>G317*(1+L317/100)</f>
        <v>0</v>
      </c>
      <c r="N317" s="172">
        <v>1.2610000000000001E-2</v>
      </c>
      <c r="O317" s="172">
        <f>ROUND(E317*N317,2)</f>
        <v>0.02</v>
      </c>
      <c r="P317" s="172">
        <v>0</v>
      </c>
      <c r="Q317" s="172">
        <f>ROUND(E317*P317,2)</f>
        <v>0</v>
      </c>
      <c r="R317" s="172"/>
      <c r="S317" s="172" t="s">
        <v>171</v>
      </c>
      <c r="T317" s="173" t="s">
        <v>172</v>
      </c>
      <c r="U317" s="157">
        <v>0.9</v>
      </c>
      <c r="V317" s="157">
        <f>ROUND(E317*U317,2)</f>
        <v>1.1399999999999999</v>
      </c>
      <c r="W317" s="157"/>
      <c r="X317" s="14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287</v>
      </c>
      <c r="AH317" s="148"/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4" t="s">
        <v>249</v>
      </c>
      <c r="D318" s="158"/>
      <c r="E318" s="159"/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4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165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4" t="s">
        <v>661</v>
      </c>
      <c r="D319" s="158"/>
      <c r="E319" s="159"/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4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165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4" t="s">
        <v>662</v>
      </c>
      <c r="D320" s="158"/>
      <c r="E320" s="159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4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165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4" t="s">
        <v>663</v>
      </c>
      <c r="D321" s="158"/>
      <c r="E321" s="159">
        <v>1.27</v>
      </c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4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165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67">
        <v>73</v>
      </c>
      <c r="B322" s="168" t="s">
        <v>664</v>
      </c>
      <c r="C322" s="183" t="s">
        <v>665</v>
      </c>
      <c r="D322" s="169" t="s">
        <v>160</v>
      </c>
      <c r="E322" s="170">
        <v>4.9000000000000004</v>
      </c>
      <c r="F322" s="171"/>
      <c r="G322" s="172">
        <f>ROUND(E322*F322,2)</f>
        <v>0</v>
      </c>
      <c r="H322" s="171"/>
      <c r="I322" s="172">
        <f>ROUND(E322*H322,2)</f>
        <v>0</v>
      </c>
      <c r="J322" s="171"/>
      <c r="K322" s="172">
        <f>ROUND(E322*J322,2)</f>
        <v>0</v>
      </c>
      <c r="L322" s="172">
        <v>15</v>
      </c>
      <c r="M322" s="172">
        <f>G322*(1+L322/100)</f>
        <v>0</v>
      </c>
      <c r="N322" s="172">
        <v>0</v>
      </c>
      <c r="O322" s="172">
        <f>ROUND(E322*N322,2)</f>
        <v>0</v>
      </c>
      <c r="P322" s="172">
        <v>0</v>
      </c>
      <c r="Q322" s="172">
        <f>ROUND(E322*P322,2)</f>
        <v>0</v>
      </c>
      <c r="R322" s="172"/>
      <c r="S322" s="172" t="s">
        <v>171</v>
      </c>
      <c r="T322" s="173" t="s">
        <v>172</v>
      </c>
      <c r="U322" s="157">
        <v>0.43000000000000005</v>
      </c>
      <c r="V322" s="157">
        <f>ROUND(E322*U322,2)</f>
        <v>2.11</v>
      </c>
      <c r="W322" s="157"/>
      <c r="X322" s="14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287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4" t="s">
        <v>249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4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165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4" t="s">
        <v>666</v>
      </c>
      <c r="D324" s="158"/>
      <c r="E324" s="159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4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165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84" t="s">
        <v>667</v>
      </c>
      <c r="D325" s="158"/>
      <c r="E325" s="159"/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4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165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4" t="s">
        <v>668</v>
      </c>
      <c r="D326" s="158"/>
      <c r="E326" s="159"/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48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165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4" t="s">
        <v>658</v>
      </c>
      <c r="D327" s="158"/>
      <c r="E327" s="159">
        <v>4.9000000000000004</v>
      </c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4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165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ht="22.5" outlineLevel="1" x14ac:dyDescent="0.2">
      <c r="A328" s="167">
        <v>74</v>
      </c>
      <c r="B328" s="168" t="s">
        <v>669</v>
      </c>
      <c r="C328" s="183" t="s">
        <v>670</v>
      </c>
      <c r="D328" s="169" t="s">
        <v>160</v>
      </c>
      <c r="E328" s="170">
        <v>0.46200000000000002</v>
      </c>
      <c r="F328" s="171"/>
      <c r="G328" s="172">
        <f>ROUND(E328*F328,2)</f>
        <v>0</v>
      </c>
      <c r="H328" s="171"/>
      <c r="I328" s="172">
        <f>ROUND(E328*H328,2)</f>
        <v>0</v>
      </c>
      <c r="J328" s="171"/>
      <c r="K328" s="172">
        <f>ROUND(E328*J328,2)</f>
        <v>0</v>
      </c>
      <c r="L328" s="172">
        <v>15</v>
      </c>
      <c r="M328" s="172">
        <f>G328*(1+L328/100)</f>
        <v>0</v>
      </c>
      <c r="N328" s="172">
        <v>1.83E-3</v>
      </c>
      <c r="O328" s="172">
        <f>ROUND(E328*N328,2)</f>
        <v>0</v>
      </c>
      <c r="P328" s="172">
        <v>0</v>
      </c>
      <c r="Q328" s="172">
        <f>ROUND(E328*P328,2)</f>
        <v>0</v>
      </c>
      <c r="R328" s="172"/>
      <c r="S328" s="172" t="s">
        <v>161</v>
      </c>
      <c r="T328" s="173" t="s">
        <v>162</v>
      </c>
      <c r="U328" s="157">
        <v>0</v>
      </c>
      <c r="V328" s="157">
        <f>ROUND(E328*U328,2)</f>
        <v>0</v>
      </c>
      <c r="W328" s="157"/>
      <c r="X328" s="148"/>
      <c r="Y328" s="148"/>
      <c r="Z328" s="148"/>
      <c r="AA328" s="148"/>
      <c r="AB328" s="148"/>
      <c r="AC328" s="148"/>
      <c r="AD328" s="148"/>
      <c r="AE328" s="148"/>
      <c r="AF328" s="148"/>
      <c r="AG328" s="148" t="s">
        <v>287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ht="22.5" outlineLevel="1" x14ac:dyDescent="0.2">
      <c r="A329" s="155"/>
      <c r="B329" s="156"/>
      <c r="C329" s="184" t="s">
        <v>469</v>
      </c>
      <c r="D329" s="158"/>
      <c r="E329" s="159"/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4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165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4" t="s">
        <v>671</v>
      </c>
      <c r="D330" s="158"/>
      <c r="E330" s="159"/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4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165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4" t="s">
        <v>672</v>
      </c>
      <c r="D331" s="158"/>
      <c r="E331" s="159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4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165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4" t="s">
        <v>673</v>
      </c>
      <c r="D332" s="158"/>
      <c r="E332" s="159">
        <v>0.46200000000000002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4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165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ht="22.5" outlineLevel="1" x14ac:dyDescent="0.2">
      <c r="A333" s="167">
        <v>75</v>
      </c>
      <c r="B333" s="168" t="s">
        <v>674</v>
      </c>
      <c r="C333" s="183" t="s">
        <v>675</v>
      </c>
      <c r="D333" s="169" t="s">
        <v>160</v>
      </c>
      <c r="E333" s="170">
        <v>1.9000000000000001</v>
      </c>
      <c r="F333" s="171"/>
      <c r="G333" s="172">
        <f>ROUND(E333*F333,2)</f>
        <v>0</v>
      </c>
      <c r="H333" s="171"/>
      <c r="I333" s="172">
        <f>ROUND(E333*H333,2)</f>
        <v>0</v>
      </c>
      <c r="J333" s="171"/>
      <c r="K333" s="172">
        <f>ROUND(E333*J333,2)</f>
        <v>0</v>
      </c>
      <c r="L333" s="172">
        <v>15</v>
      </c>
      <c r="M333" s="172">
        <f>G333*(1+L333/100)</f>
        <v>0</v>
      </c>
      <c r="N333" s="172">
        <v>7.5000000000000002E-4</v>
      </c>
      <c r="O333" s="172">
        <f>ROUND(E333*N333,2)</f>
        <v>0</v>
      </c>
      <c r="P333" s="172">
        <v>0</v>
      </c>
      <c r="Q333" s="172">
        <f>ROUND(E333*P333,2)</f>
        <v>0</v>
      </c>
      <c r="R333" s="172"/>
      <c r="S333" s="172" t="s">
        <v>161</v>
      </c>
      <c r="T333" s="173" t="s">
        <v>162</v>
      </c>
      <c r="U333" s="157">
        <v>0</v>
      </c>
      <c r="V333" s="157">
        <f>ROUND(E333*U333,2)</f>
        <v>0</v>
      </c>
      <c r="W333" s="157"/>
      <c r="X333" s="14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287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ht="22.5" outlineLevel="1" x14ac:dyDescent="0.2">
      <c r="A334" s="155"/>
      <c r="B334" s="156"/>
      <c r="C334" s="184" t="s">
        <v>469</v>
      </c>
      <c r="D334" s="158"/>
      <c r="E334" s="159"/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48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165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4" t="s">
        <v>671</v>
      </c>
      <c r="D335" s="158"/>
      <c r="E335" s="159"/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4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165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4" t="s">
        <v>676</v>
      </c>
      <c r="D336" s="158"/>
      <c r="E336" s="159"/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48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165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4" t="s">
        <v>677</v>
      </c>
      <c r="D337" s="158"/>
      <c r="E337" s="159"/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4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165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4" t="s">
        <v>678</v>
      </c>
      <c r="D338" s="158"/>
      <c r="E338" s="159">
        <v>1.9000000000000001</v>
      </c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48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165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74">
        <v>76</v>
      </c>
      <c r="B339" s="175" t="s">
        <v>679</v>
      </c>
      <c r="C339" s="185" t="s">
        <v>680</v>
      </c>
      <c r="D339" s="176" t="s">
        <v>355</v>
      </c>
      <c r="E339" s="177">
        <v>0.22500000000000001</v>
      </c>
      <c r="F339" s="178"/>
      <c r="G339" s="179">
        <f>ROUND(E339*F339,2)</f>
        <v>0</v>
      </c>
      <c r="H339" s="178"/>
      <c r="I339" s="179">
        <f>ROUND(E339*H339,2)</f>
        <v>0</v>
      </c>
      <c r="J339" s="178"/>
      <c r="K339" s="179">
        <f>ROUND(E339*J339,2)</f>
        <v>0</v>
      </c>
      <c r="L339" s="179">
        <v>15</v>
      </c>
      <c r="M339" s="179">
        <f>G339*(1+L339/100)</f>
        <v>0</v>
      </c>
      <c r="N339" s="179">
        <v>0</v>
      </c>
      <c r="O339" s="179">
        <f>ROUND(E339*N339,2)</f>
        <v>0</v>
      </c>
      <c r="P339" s="179">
        <v>0</v>
      </c>
      <c r="Q339" s="179">
        <f>ROUND(E339*P339,2)</f>
        <v>0</v>
      </c>
      <c r="R339" s="179"/>
      <c r="S339" s="179" t="s">
        <v>171</v>
      </c>
      <c r="T339" s="180" t="s">
        <v>172</v>
      </c>
      <c r="U339" s="157">
        <v>1.1560000000000001</v>
      </c>
      <c r="V339" s="157">
        <f>ROUND(E339*U339,2)</f>
        <v>0.26</v>
      </c>
      <c r="W339" s="157"/>
      <c r="X339" s="148"/>
      <c r="Y339" s="148"/>
      <c r="Z339" s="148"/>
      <c r="AA339" s="148"/>
      <c r="AB339" s="148"/>
      <c r="AC339" s="148"/>
      <c r="AD339" s="148"/>
      <c r="AE339" s="148"/>
      <c r="AF339" s="148"/>
      <c r="AG339" s="148" t="s">
        <v>287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x14ac:dyDescent="0.2">
      <c r="A340" s="161" t="s">
        <v>156</v>
      </c>
      <c r="B340" s="162" t="s">
        <v>110</v>
      </c>
      <c r="C340" s="182" t="s">
        <v>111</v>
      </c>
      <c r="D340" s="163"/>
      <c r="E340" s="164"/>
      <c r="F340" s="165"/>
      <c r="G340" s="165">
        <f>SUMIF(AG341:AG344,"&lt;&gt;NOR",G341:G344)</f>
        <v>0</v>
      </c>
      <c r="H340" s="165"/>
      <c r="I340" s="165">
        <f>SUM(I341:I344)</f>
        <v>0</v>
      </c>
      <c r="J340" s="165"/>
      <c r="K340" s="165">
        <f>SUM(K341:K344)</f>
        <v>0</v>
      </c>
      <c r="L340" s="165"/>
      <c r="M340" s="165">
        <f>SUM(M341:M344)</f>
        <v>0</v>
      </c>
      <c r="N340" s="165"/>
      <c r="O340" s="165">
        <f>SUM(O341:O344)</f>
        <v>0</v>
      </c>
      <c r="P340" s="165"/>
      <c r="Q340" s="165">
        <f>SUM(Q341:Q344)</f>
        <v>0</v>
      </c>
      <c r="R340" s="165"/>
      <c r="S340" s="165"/>
      <c r="T340" s="166"/>
      <c r="U340" s="160"/>
      <c r="V340" s="160">
        <f>SUM(V341:V344)</f>
        <v>0</v>
      </c>
      <c r="W340" s="160"/>
      <c r="AG340" t="s">
        <v>157</v>
      </c>
    </row>
    <row r="341" spans="1:60" ht="22.5" outlineLevel="1" x14ac:dyDescent="0.2">
      <c r="A341" s="174">
        <v>77</v>
      </c>
      <c r="B341" s="175" t="s">
        <v>681</v>
      </c>
      <c r="C341" s="185" t="s">
        <v>682</v>
      </c>
      <c r="D341" s="176" t="s">
        <v>346</v>
      </c>
      <c r="E341" s="177">
        <v>1</v>
      </c>
      <c r="F341" s="178"/>
      <c r="G341" s="179">
        <f>ROUND(E341*F341,2)</f>
        <v>0</v>
      </c>
      <c r="H341" s="178"/>
      <c r="I341" s="179">
        <f>ROUND(E341*H341,2)</f>
        <v>0</v>
      </c>
      <c r="J341" s="178"/>
      <c r="K341" s="179">
        <f>ROUND(E341*J341,2)</f>
        <v>0</v>
      </c>
      <c r="L341" s="179">
        <v>15</v>
      </c>
      <c r="M341" s="179">
        <f>G341*(1+L341/100)</f>
        <v>0</v>
      </c>
      <c r="N341" s="179">
        <v>0</v>
      </c>
      <c r="O341" s="179">
        <f>ROUND(E341*N341,2)</f>
        <v>0</v>
      </c>
      <c r="P341" s="179">
        <v>0</v>
      </c>
      <c r="Q341" s="179">
        <f>ROUND(E341*P341,2)</f>
        <v>0</v>
      </c>
      <c r="R341" s="179"/>
      <c r="S341" s="179" t="s">
        <v>161</v>
      </c>
      <c r="T341" s="180" t="s">
        <v>162</v>
      </c>
      <c r="U341" s="157">
        <v>0</v>
      </c>
      <c r="V341" s="157">
        <f>ROUND(E341*U341,2)</f>
        <v>0</v>
      </c>
      <c r="W341" s="157"/>
      <c r="X341" s="148"/>
      <c r="Y341" s="148"/>
      <c r="Z341" s="148"/>
      <c r="AA341" s="148"/>
      <c r="AB341" s="148"/>
      <c r="AC341" s="148"/>
      <c r="AD341" s="148"/>
      <c r="AE341" s="148"/>
      <c r="AF341" s="148"/>
      <c r="AG341" s="148" t="s">
        <v>287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74">
        <v>78</v>
      </c>
      <c r="B342" s="175" t="s">
        <v>683</v>
      </c>
      <c r="C342" s="185" t="s">
        <v>684</v>
      </c>
      <c r="D342" s="176" t="s">
        <v>220</v>
      </c>
      <c r="E342" s="177">
        <v>14.700000000000001</v>
      </c>
      <c r="F342" s="178"/>
      <c r="G342" s="179">
        <f>ROUND(E342*F342,2)</f>
        <v>0</v>
      </c>
      <c r="H342" s="178"/>
      <c r="I342" s="179">
        <f>ROUND(E342*H342,2)</f>
        <v>0</v>
      </c>
      <c r="J342" s="178"/>
      <c r="K342" s="179">
        <f>ROUND(E342*J342,2)</f>
        <v>0</v>
      </c>
      <c r="L342" s="179">
        <v>15</v>
      </c>
      <c r="M342" s="179">
        <f>G342*(1+L342/100)</f>
        <v>0</v>
      </c>
      <c r="N342" s="179">
        <v>0</v>
      </c>
      <c r="O342" s="179">
        <f>ROUND(E342*N342,2)</f>
        <v>0</v>
      </c>
      <c r="P342" s="179">
        <v>0</v>
      </c>
      <c r="Q342" s="179">
        <f>ROUND(E342*P342,2)</f>
        <v>0</v>
      </c>
      <c r="R342" s="179"/>
      <c r="S342" s="179" t="s">
        <v>161</v>
      </c>
      <c r="T342" s="180" t="s">
        <v>162</v>
      </c>
      <c r="U342" s="157">
        <v>0</v>
      </c>
      <c r="V342" s="157">
        <f>ROUND(E342*U342,2)</f>
        <v>0</v>
      </c>
      <c r="W342" s="157"/>
      <c r="X342" s="14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287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ht="33.75" outlineLevel="1" x14ac:dyDescent="0.2">
      <c r="A343" s="174">
        <v>79</v>
      </c>
      <c r="B343" s="175" t="s">
        <v>685</v>
      </c>
      <c r="C343" s="185" t="s">
        <v>686</v>
      </c>
      <c r="D343" s="176" t="s">
        <v>220</v>
      </c>
      <c r="E343" s="177">
        <v>14.700000000000001</v>
      </c>
      <c r="F343" s="178"/>
      <c r="G343" s="179">
        <f>ROUND(E343*F343,2)</f>
        <v>0</v>
      </c>
      <c r="H343" s="178"/>
      <c r="I343" s="179">
        <f>ROUND(E343*H343,2)</f>
        <v>0</v>
      </c>
      <c r="J343" s="178"/>
      <c r="K343" s="179">
        <f>ROUND(E343*J343,2)</f>
        <v>0</v>
      </c>
      <c r="L343" s="179">
        <v>15</v>
      </c>
      <c r="M343" s="179">
        <f>G343*(1+L343/100)</f>
        <v>0</v>
      </c>
      <c r="N343" s="179">
        <v>0</v>
      </c>
      <c r="O343" s="179">
        <f>ROUND(E343*N343,2)</f>
        <v>0</v>
      </c>
      <c r="P343" s="179">
        <v>0</v>
      </c>
      <c r="Q343" s="179">
        <f>ROUND(E343*P343,2)</f>
        <v>0</v>
      </c>
      <c r="R343" s="179"/>
      <c r="S343" s="179" t="s">
        <v>161</v>
      </c>
      <c r="T343" s="180" t="s">
        <v>162</v>
      </c>
      <c r="U343" s="157">
        <v>0</v>
      </c>
      <c r="V343" s="157">
        <f>ROUND(E343*U343,2)</f>
        <v>0</v>
      </c>
      <c r="W343" s="157"/>
      <c r="X343" s="148"/>
      <c r="Y343" s="148"/>
      <c r="Z343" s="148"/>
      <c r="AA343" s="148"/>
      <c r="AB343" s="148"/>
      <c r="AC343" s="148"/>
      <c r="AD343" s="148"/>
      <c r="AE343" s="148"/>
      <c r="AF343" s="148"/>
      <c r="AG343" s="148" t="s">
        <v>287</v>
      </c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ht="45" outlineLevel="1" x14ac:dyDescent="0.2">
      <c r="A344" s="174">
        <v>80</v>
      </c>
      <c r="B344" s="175" t="s">
        <v>687</v>
      </c>
      <c r="C344" s="185" t="s">
        <v>688</v>
      </c>
      <c r="D344" s="176" t="s">
        <v>220</v>
      </c>
      <c r="E344" s="177">
        <v>11.13</v>
      </c>
      <c r="F344" s="178"/>
      <c r="G344" s="179">
        <f>ROUND(E344*F344,2)</f>
        <v>0</v>
      </c>
      <c r="H344" s="178"/>
      <c r="I344" s="179">
        <f>ROUND(E344*H344,2)</f>
        <v>0</v>
      </c>
      <c r="J344" s="178"/>
      <c r="K344" s="179">
        <f>ROUND(E344*J344,2)</f>
        <v>0</v>
      </c>
      <c r="L344" s="179">
        <v>15</v>
      </c>
      <c r="M344" s="179">
        <f>G344*(1+L344/100)</f>
        <v>0</v>
      </c>
      <c r="N344" s="179">
        <v>0</v>
      </c>
      <c r="O344" s="179">
        <f>ROUND(E344*N344,2)</f>
        <v>0</v>
      </c>
      <c r="P344" s="179">
        <v>0</v>
      </c>
      <c r="Q344" s="179">
        <f>ROUND(E344*P344,2)</f>
        <v>0</v>
      </c>
      <c r="R344" s="179"/>
      <c r="S344" s="179" t="s">
        <v>161</v>
      </c>
      <c r="T344" s="180" t="s">
        <v>162</v>
      </c>
      <c r="U344" s="157">
        <v>0</v>
      </c>
      <c r="V344" s="157">
        <f>ROUND(E344*U344,2)</f>
        <v>0</v>
      </c>
      <c r="W344" s="157"/>
      <c r="X344" s="14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287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x14ac:dyDescent="0.2">
      <c r="A345" s="161" t="s">
        <v>156</v>
      </c>
      <c r="B345" s="162" t="s">
        <v>112</v>
      </c>
      <c r="C345" s="182" t="s">
        <v>113</v>
      </c>
      <c r="D345" s="163"/>
      <c r="E345" s="164"/>
      <c r="F345" s="165"/>
      <c r="G345" s="165">
        <f>SUMIF(AG346:AG349,"&lt;&gt;NOR",G346:G349)</f>
        <v>0</v>
      </c>
      <c r="H345" s="165"/>
      <c r="I345" s="165">
        <f>SUM(I346:I349)</f>
        <v>0</v>
      </c>
      <c r="J345" s="165"/>
      <c r="K345" s="165">
        <f>SUM(K346:K349)</f>
        <v>0</v>
      </c>
      <c r="L345" s="165"/>
      <c r="M345" s="165">
        <f>SUM(M346:M349)</f>
        <v>0</v>
      </c>
      <c r="N345" s="165"/>
      <c r="O345" s="165">
        <f>SUM(O346:O349)</f>
        <v>0</v>
      </c>
      <c r="P345" s="165"/>
      <c r="Q345" s="165">
        <f>SUM(Q346:Q349)</f>
        <v>0</v>
      </c>
      <c r="R345" s="165"/>
      <c r="S345" s="165"/>
      <c r="T345" s="166"/>
      <c r="U345" s="160"/>
      <c r="V345" s="160">
        <f>SUM(V346:V349)</f>
        <v>0</v>
      </c>
      <c r="W345" s="160"/>
      <c r="AG345" t="s">
        <v>157</v>
      </c>
    </row>
    <row r="346" spans="1:60" ht="33.75" outlineLevel="1" x14ac:dyDescent="0.2">
      <c r="A346" s="174">
        <v>81</v>
      </c>
      <c r="B346" s="175" t="s">
        <v>689</v>
      </c>
      <c r="C346" s="185" t="s">
        <v>690</v>
      </c>
      <c r="D346" s="176" t="s">
        <v>346</v>
      </c>
      <c r="E346" s="177">
        <v>2</v>
      </c>
      <c r="F346" s="178"/>
      <c r="G346" s="179">
        <f>ROUND(E346*F346,2)</f>
        <v>0</v>
      </c>
      <c r="H346" s="178"/>
      <c r="I346" s="179">
        <f>ROUND(E346*H346,2)</f>
        <v>0</v>
      </c>
      <c r="J346" s="178"/>
      <c r="K346" s="179">
        <f>ROUND(E346*J346,2)</f>
        <v>0</v>
      </c>
      <c r="L346" s="179">
        <v>15</v>
      </c>
      <c r="M346" s="179">
        <f>G346*(1+L346/100)</f>
        <v>0</v>
      </c>
      <c r="N346" s="179">
        <v>0</v>
      </c>
      <c r="O346" s="179">
        <f>ROUND(E346*N346,2)</f>
        <v>0</v>
      </c>
      <c r="P346" s="179">
        <v>0</v>
      </c>
      <c r="Q346" s="179">
        <f>ROUND(E346*P346,2)</f>
        <v>0</v>
      </c>
      <c r="R346" s="179"/>
      <c r="S346" s="179" t="s">
        <v>161</v>
      </c>
      <c r="T346" s="180" t="s">
        <v>162</v>
      </c>
      <c r="U346" s="157">
        <v>0</v>
      </c>
      <c r="V346" s="157">
        <f>ROUND(E346*U346,2)</f>
        <v>0</v>
      </c>
      <c r="W346" s="157"/>
      <c r="X346" s="14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287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ht="33.75" outlineLevel="1" x14ac:dyDescent="0.2">
      <c r="A347" s="174">
        <v>82</v>
      </c>
      <c r="B347" s="175" t="s">
        <v>691</v>
      </c>
      <c r="C347" s="185" t="s">
        <v>692</v>
      </c>
      <c r="D347" s="176" t="s">
        <v>346</v>
      </c>
      <c r="E347" s="177">
        <v>2</v>
      </c>
      <c r="F347" s="178"/>
      <c r="G347" s="179">
        <f>ROUND(E347*F347,2)</f>
        <v>0</v>
      </c>
      <c r="H347" s="178"/>
      <c r="I347" s="179">
        <f>ROUND(E347*H347,2)</f>
        <v>0</v>
      </c>
      <c r="J347" s="178"/>
      <c r="K347" s="179">
        <f>ROUND(E347*J347,2)</f>
        <v>0</v>
      </c>
      <c r="L347" s="179">
        <v>15</v>
      </c>
      <c r="M347" s="179">
        <f>G347*(1+L347/100)</f>
        <v>0</v>
      </c>
      <c r="N347" s="179">
        <v>0</v>
      </c>
      <c r="O347" s="179">
        <f>ROUND(E347*N347,2)</f>
        <v>0</v>
      </c>
      <c r="P347" s="179">
        <v>0</v>
      </c>
      <c r="Q347" s="179">
        <f>ROUND(E347*P347,2)</f>
        <v>0</v>
      </c>
      <c r="R347" s="179"/>
      <c r="S347" s="179" t="s">
        <v>161</v>
      </c>
      <c r="T347" s="180" t="s">
        <v>162</v>
      </c>
      <c r="U347" s="157">
        <v>0</v>
      </c>
      <c r="V347" s="157">
        <f>ROUND(E347*U347,2)</f>
        <v>0</v>
      </c>
      <c r="W347" s="157"/>
      <c r="X347" s="14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287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ht="33.75" outlineLevel="1" x14ac:dyDescent="0.2">
      <c r="A348" s="174">
        <v>83</v>
      </c>
      <c r="B348" s="175" t="s">
        <v>693</v>
      </c>
      <c r="C348" s="185" t="s">
        <v>694</v>
      </c>
      <c r="D348" s="176" t="s">
        <v>346</v>
      </c>
      <c r="E348" s="177">
        <v>2</v>
      </c>
      <c r="F348" s="178"/>
      <c r="G348" s="179">
        <f>ROUND(E348*F348,2)</f>
        <v>0</v>
      </c>
      <c r="H348" s="178"/>
      <c r="I348" s="179">
        <f>ROUND(E348*H348,2)</f>
        <v>0</v>
      </c>
      <c r="J348" s="178"/>
      <c r="K348" s="179">
        <f>ROUND(E348*J348,2)</f>
        <v>0</v>
      </c>
      <c r="L348" s="179">
        <v>15</v>
      </c>
      <c r="M348" s="179">
        <f>G348*(1+L348/100)</f>
        <v>0</v>
      </c>
      <c r="N348" s="179">
        <v>0</v>
      </c>
      <c r="O348" s="179">
        <f>ROUND(E348*N348,2)</f>
        <v>0</v>
      </c>
      <c r="P348" s="179">
        <v>0</v>
      </c>
      <c r="Q348" s="179">
        <f>ROUND(E348*P348,2)</f>
        <v>0</v>
      </c>
      <c r="R348" s="179"/>
      <c r="S348" s="179" t="s">
        <v>161</v>
      </c>
      <c r="T348" s="180" t="s">
        <v>162</v>
      </c>
      <c r="U348" s="157">
        <v>0</v>
      </c>
      <c r="V348" s="157">
        <f>ROUND(E348*U348,2)</f>
        <v>0</v>
      </c>
      <c r="W348" s="157"/>
      <c r="X348" s="148"/>
      <c r="Y348" s="148"/>
      <c r="Z348" s="148"/>
      <c r="AA348" s="148"/>
      <c r="AB348" s="148"/>
      <c r="AC348" s="148"/>
      <c r="AD348" s="148"/>
      <c r="AE348" s="148"/>
      <c r="AF348" s="148"/>
      <c r="AG348" s="148" t="s">
        <v>287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ht="33.75" outlineLevel="1" x14ac:dyDescent="0.2">
      <c r="A349" s="174">
        <v>84</v>
      </c>
      <c r="B349" s="175" t="s">
        <v>695</v>
      </c>
      <c r="C349" s="185" t="s">
        <v>696</v>
      </c>
      <c r="D349" s="176" t="s">
        <v>346</v>
      </c>
      <c r="E349" s="177">
        <v>1</v>
      </c>
      <c r="F349" s="178"/>
      <c r="G349" s="179">
        <f>ROUND(E349*F349,2)</f>
        <v>0</v>
      </c>
      <c r="H349" s="178"/>
      <c r="I349" s="179">
        <f>ROUND(E349*H349,2)</f>
        <v>0</v>
      </c>
      <c r="J349" s="178"/>
      <c r="K349" s="179">
        <f>ROUND(E349*J349,2)</f>
        <v>0</v>
      </c>
      <c r="L349" s="179">
        <v>15</v>
      </c>
      <c r="M349" s="179">
        <f>G349*(1+L349/100)</f>
        <v>0</v>
      </c>
      <c r="N349" s="179">
        <v>0</v>
      </c>
      <c r="O349" s="179">
        <f>ROUND(E349*N349,2)</f>
        <v>0</v>
      </c>
      <c r="P349" s="179">
        <v>0</v>
      </c>
      <c r="Q349" s="179">
        <f>ROUND(E349*P349,2)</f>
        <v>0</v>
      </c>
      <c r="R349" s="179"/>
      <c r="S349" s="179" t="s">
        <v>161</v>
      </c>
      <c r="T349" s="180" t="s">
        <v>162</v>
      </c>
      <c r="U349" s="157">
        <v>0</v>
      </c>
      <c r="V349" s="157">
        <f>ROUND(E349*U349,2)</f>
        <v>0</v>
      </c>
      <c r="W349" s="157"/>
      <c r="X349" s="148"/>
      <c r="Y349" s="148"/>
      <c r="Z349" s="148"/>
      <c r="AA349" s="148"/>
      <c r="AB349" s="148"/>
      <c r="AC349" s="148"/>
      <c r="AD349" s="148"/>
      <c r="AE349" s="148"/>
      <c r="AF349" s="148"/>
      <c r="AG349" s="148" t="s">
        <v>287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x14ac:dyDescent="0.2">
      <c r="A350" s="161" t="s">
        <v>156</v>
      </c>
      <c r="B350" s="162" t="s">
        <v>114</v>
      </c>
      <c r="C350" s="182" t="s">
        <v>116</v>
      </c>
      <c r="D350" s="163"/>
      <c r="E350" s="164"/>
      <c r="F350" s="165"/>
      <c r="G350" s="165">
        <f>SUMIF(AG351:AG375,"&lt;&gt;NOR",G351:G375)</f>
        <v>0</v>
      </c>
      <c r="H350" s="165"/>
      <c r="I350" s="165">
        <f>SUM(I351:I375)</f>
        <v>0</v>
      </c>
      <c r="J350" s="165"/>
      <c r="K350" s="165">
        <f>SUM(K351:K375)</f>
        <v>0</v>
      </c>
      <c r="L350" s="165"/>
      <c r="M350" s="165">
        <f>SUM(M351:M375)</f>
        <v>0</v>
      </c>
      <c r="N350" s="165"/>
      <c r="O350" s="165">
        <f>SUM(O351:O375)</f>
        <v>0</v>
      </c>
      <c r="P350" s="165"/>
      <c r="Q350" s="165">
        <f>SUM(Q351:Q375)</f>
        <v>0</v>
      </c>
      <c r="R350" s="165"/>
      <c r="S350" s="165"/>
      <c r="T350" s="166"/>
      <c r="U350" s="160"/>
      <c r="V350" s="160">
        <f>SUM(V351:V375)</f>
        <v>0</v>
      </c>
      <c r="W350" s="160"/>
      <c r="AG350" t="s">
        <v>157</v>
      </c>
    </row>
    <row r="351" spans="1:60" ht="45" outlineLevel="1" x14ac:dyDescent="0.2">
      <c r="A351" s="174">
        <v>85</v>
      </c>
      <c r="B351" s="175" t="s">
        <v>697</v>
      </c>
      <c r="C351" s="185" t="s">
        <v>698</v>
      </c>
      <c r="D351" s="176" t="s">
        <v>346</v>
      </c>
      <c r="E351" s="177">
        <v>1</v>
      </c>
      <c r="F351" s="178"/>
      <c r="G351" s="179">
        <f t="shared" ref="G351:G375" si="14">ROUND(E351*F351,2)</f>
        <v>0</v>
      </c>
      <c r="H351" s="178"/>
      <c r="I351" s="179">
        <f t="shared" ref="I351:I375" si="15">ROUND(E351*H351,2)</f>
        <v>0</v>
      </c>
      <c r="J351" s="178"/>
      <c r="K351" s="179">
        <f t="shared" ref="K351:K375" si="16">ROUND(E351*J351,2)</f>
        <v>0</v>
      </c>
      <c r="L351" s="179">
        <v>15</v>
      </c>
      <c r="M351" s="179">
        <f t="shared" ref="M351:M375" si="17">G351*(1+L351/100)</f>
        <v>0</v>
      </c>
      <c r="N351" s="179">
        <v>0</v>
      </c>
      <c r="O351" s="179">
        <f t="shared" ref="O351:O375" si="18">ROUND(E351*N351,2)</f>
        <v>0</v>
      </c>
      <c r="P351" s="179">
        <v>0</v>
      </c>
      <c r="Q351" s="179">
        <f t="shared" ref="Q351:Q375" si="19">ROUND(E351*P351,2)</f>
        <v>0</v>
      </c>
      <c r="R351" s="179"/>
      <c r="S351" s="179" t="s">
        <v>161</v>
      </c>
      <c r="T351" s="180" t="s">
        <v>162</v>
      </c>
      <c r="U351" s="157">
        <v>0</v>
      </c>
      <c r="V351" s="157">
        <f t="shared" ref="V351:V375" si="20">ROUND(E351*U351,2)</f>
        <v>0</v>
      </c>
      <c r="W351" s="157"/>
      <c r="X351" s="148"/>
      <c r="Y351" s="148"/>
      <c r="Z351" s="148"/>
      <c r="AA351" s="148"/>
      <c r="AB351" s="148"/>
      <c r="AC351" s="148"/>
      <c r="AD351" s="148"/>
      <c r="AE351" s="148"/>
      <c r="AF351" s="148"/>
      <c r="AG351" s="148" t="s">
        <v>287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ht="45" outlineLevel="1" x14ac:dyDescent="0.2">
      <c r="A352" s="174">
        <v>86</v>
      </c>
      <c r="B352" s="175" t="s">
        <v>699</v>
      </c>
      <c r="C352" s="185" t="s">
        <v>700</v>
      </c>
      <c r="D352" s="176" t="s">
        <v>346</v>
      </c>
      <c r="E352" s="177">
        <v>1</v>
      </c>
      <c r="F352" s="178"/>
      <c r="G352" s="179">
        <f t="shared" si="14"/>
        <v>0</v>
      </c>
      <c r="H352" s="178"/>
      <c r="I352" s="179">
        <f t="shared" si="15"/>
        <v>0</v>
      </c>
      <c r="J352" s="178"/>
      <c r="K352" s="179">
        <f t="shared" si="16"/>
        <v>0</v>
      </c>
      <c r="L352" s="179">
        <v>15</v>
      </c>
      <c r="M352" s="179">
        <f t="shared" si="17"/>
        <v>0</v>
      </c>
      <c r="N352" s="179">
        <v>0</v>
      </c>
      <c r="O352" s="179">
        <f t="shared" si="18"/>
        <v>0</v>
      </c>
      <c r="P352" s="179">
        <v>0</v>
      </c>
      <c r="Q352" s="179">
        <f t="shared" si="19"/>
        <v>0</v>
      </c>
      <c r="R352" s="179"/>
      <c r="S352" s="179" t="s">
        <v>161</v>
      </c>
      <c r="T352" s="180" t="s">
        <v>162</v>
      </c>
      <c r="U352" s="157">
        <v>0</v>
      </c>
      <c r="V352" s="157">
        <f t="shared" si="20"/>
        <v>0</v>
      </c>
      <c r="W352" s="157"/>
      <c r="X352" s="148"/>
      <c r="Y352" s="148"/>
      <c r="Z352" s="148"/>
      <c r="AA352" s="148"/>
      <c r="AB352" s="148"/>
      <c r="AC352" s="148"/>
      <c r="AD352" s="148"/>
      <c r="AE352" s="148"/>
      <c r="AF352" s="148"/>
      <c r="AG352" s="148" t="s">
        <v>287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ht="45" outlineLevel="1" x14ac:dyDescent="0.2">
      <c r="A353" s="174">
        <v>87</v>
      </c>
      <c r="B353" s="175" t="s">
        <v>701</v>
      </c>
      <c r="C353" s="185" t="s">
        <v>702</v>
      </c>
      <c r="D353" s="176" t="s">
        <v>346</v>
      </c>
      <c r="E353" s="177">
        <v>1</v>
      </c>
      <c r="F353" s="178"/>
      <c r="G353" s="179">
        <f t="shared" si="14"/>
        <v>0</v>
      </c>
      <c r="H353" s="178"/>
      <c r="I353" s="179">
        <f t="shared" si="15"/>
        <v>0</v>
      </c>
      <c r="J353" s="178"/>
      <c r="K353" s="179">
        <f t="shared" si="16"/>
        <v>0</v>
      </c>
      <c r="L353" s="179">
        <v>15</v>
      </c>
      <c r="M353" s="179">
        <f t="shared" si="17"/>
        <v>0</v>
      </c>
      <c r="N353" s="179">
        <v>0</v>
      </c>
      <c r="O353" s="179">
        <f t="shared" si="18"/>
        <v>0</v>
      </c>
      <c r="P353" s="179">
        <v>0</v>
      </c>
      <c r="Q353" s="179">
        <f t="shared" si="19"/>
        <v>0</v>
      </c>
      <c r="R353" s="179"/>
      <c r="S353" s="179" t="s">
        <v>161</v>
      </c>
      <c r="T353" s="180" t="s">
        <v>162</v>
      </c>
      <c r="U353" s="157">
        <v>0</v>
      </c>
      <c r="V353" s="157">
        <f t="shared" si="20"/>
        <v>0</v>
      </c>
      <c r="W353" s="157"/>
      <c r="X353" s="14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287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ht="45" outlineLevel="1" x14ac:dyDescent="0.2">
      <c r="A354" s="174">
        <v>88</v>
      </c>
      <c r="B354" s="175" t="s">
        <v>703</v>
      </c>
      <c r="C354" s="185" t="s">
        <v>704</v>
      </c>
      <c r="D354" s="176" t="s">
        <v>346</v>
      </c>
      <c r="E354" s="177">
        <v>1</v>
      </c>
      <c r="F354" s="178"/>
      <c r="G354" s="179">
        <f t="shared" si="14"/>
        <v>0</v>
      </c>
      <c r="H354" s="178"/>
      <c r="I354" s="179">
        <f t="shared" si="15"/>
        <v>0</v>
      </c>
      <c r="J354" s="178"/>
      <c r="K354" s="179">
        <f t="shared" si="16"/>
        <v>0</v>
      </c>
      <c r="L354" s="179">
        <v>15</v>
      </c>
      <c r="M354" s="179">
        <f t="shared" si="17"/>
        <v>0</v>
      </c>
      <c r="N354" s="179">
        <v>0</v>
      </c>
      <c r="O354" s="179">
        <f t="shared" si="18"/>
        <v>0</v>
      </c>
      <c r="P354" s="179">
        <v>0</v>
      </c>
      <c r="Q354" s="179">
        <f t="shared" si="19"/>
        <v>0</v>
      </c>
      <c r="R354" s="179"/>
      <c r="S354" s="179" t="s">
        <v>161</v>
      </c>
      <c r="T354" s="180" t="s">
        <v>162</v>
      </c>
      <c r="U354" s="157">
        <v>0</v>
      </c>
      <c r="V354" s="157">
        <f t="shared" si="20"/>
        <v>0</v>
      </c>
      <c r="W354" s="157"/>
      <c r="X354" s="148"/>
      <c r="Y354" s="148"/>
      <c r="Z354" s="148"/>
      <c r="AA354" s="148"/>
      <c r="AB354" s="148"/>
      <c r="AC354" s="148"/>
      <c r="AD354" s="148"/>
      <c r="AE354" s="148"/>
      <c r="AF354" s="148"/>
      <c r="AG354" s="148" t="s">
        <v>287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ht="33.75" outlineLevel="1" x14ac:dyDescent="0.2">
      <c r="A355" s="174">
        <v>89</v>
      </c>
      <c r="B355" s="175" t="s">
        <v>705</v>
      </c>
      <c r="C355" s="185" t="s">
        <v>706</v>
      </c>
      <c r="D355" s="176" t="s">
        <v>346</v>
      </c>
      <c r="E355" s="177">
        <v>1</v>
      </c>
      <c r="F355" s="178"/>
      <c r="G355" s="179">
        <f t="shared" si="14"/>
        <v>0</v>
      </c>
      <c r="H355" s="178"/>
      <c r="I355" s="179">
        <f t="shared" si="15"/>
        <v>0</v>
      </c>
      <c r="J355" s="178"/>
      <c r="K355" s="179">
        <f t="shared" si="16"/>
        <v>0</v>
      </c>
      <c r="L355" s="179">
        <v>15</v>
      </c>
      <c r="M355" s="179">
        <f t="shared" si="17"/>
        <v>0</v>
      </c>
      <c r="N355" s="179">
        <v>0</v>
      </c>
      <c r="O355" s="179">
        <f t="shared" si="18"/>
        <v>0</v>
      </c>
      <c r="P355" s="179">
        <v>0</v>
      </c>
      <c r="Q355" s="179">
        <f t="shared" si="19"/>
        <v>0</v>
      </c>
      <c r="R355" s="179"/>
      <c r="S355" s="179" t="s">
        <v>161</v>
      </c>
      <c r="T355" s="180" t="s">
        <v>162</v>
      </c>
      <c r="U355" s="157">
        <v>0</v>
      </c>
      <c r="V355" s="157">
        <f t="shared" si="20"/>
        <v>0</v>
      </c>
      <c r="W355" s="157"/>
      <c r="X355" s="14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287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ht="33.75" outlineLevel="1" x14ac:dyDescent="0.2">
      <c r="A356" s="174">
        <v>90</v>
      </c>
      <c r="B356" s="175" t="s">
        <v>707</v>
      </c>
      <c r="C356" s="185" t="s">
        <v>708</v>
      </c>
      <c r="D356" s="176" t="s">
        <v>346</v>
      </c>
      <c r="E356" s="177">
        <v>1</v>
      </c>
      <c r="F356" s="178"/>
      <c r="G356" s="179">
        <f t="shared" si="14"/>
        <v>0</v>
      </c>
      <c r="H356" s="178"/>
      <c r="I356" s="179">
        <f t="shared" si="15"/>
        <v>0</v>
      </c>
      <c r="J356" s="178"/>
      <c r="K356" s="179">
        <f t="shared" si="16"/>
        <v>0</v>
      </c>
      <c r="L356" s="179">
        <v>15</v>
      </c>
      <c r="M356" s="179">
        <f t="shared" si="17"/>
        <v>0</v>
      </c>
      <c r="N356" s="179">
        <v>0</v>
      </c>
      <c r="O356" s="179">
        <f t="shared" si="18"/>
        <v>0</v>
      </c>
      <c r="P356" s="179">
        <v>0</v>
      </c>
      <c r="Q356" s="179">
        <f t="shared" si="19"/>
        <v>0</v>
      </c>
      <c r="R356" s="179"/>
      <c r="S356" s="179" t="s">
        <v>161</v>
      </c>
      <c r="T356" s="180" t="s">
        <v>162</v>
      </c>
      <c r="U356" s="157">
        <v>0</v>
      </c>
      <c r="V356" s="157">
        <f t="shared" si="20"/>
        <v>0</v>
      </c>
      <c r="W356" s="157"/>
      <c r="X356" s="148"/>
      <c r="Y356" s="148"/>
      <c r="Z356" s="148"/>
      <c r="AA356" s="148"/>
      <c r="AB356" s="148"/>
      <c r="AC356" s="148"/>
      <c r="AD356" s="148"/>
      <c r="AE356" s="148"/>
      <c r="AF356" s="148"/>
      <c r="AG356" s="148" t="s">
        <v>287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ht="33.75" outlineLevel="1" x14ac:dyDescent="0.2">
      <c r="A357" s="174">
        <v>91</v>
      </c>
      <c r="B357" s="175" t="s">
        <v>709</v>
      </c>
      <c r="C357" s="185" t="s">
        <v>710</v>
      </c>
      <c r="D357" s="176" t="s">
        <v>346</v>
      </c>
      <c r="E357" s="177">
        <v>1</v>
      </c>
      <c r="F357" s="178"/>
      <c r="G357" s="179">
        <f t="shared" si="14"/>
        <v>0</v>
      </c>
      <c r="H357" s="178"/>
      <c r="I357" s="179">
        <f t="shared" si="15"/>
        <v>0</v>
      </c>
      <c r="J357" s="178"/>
      <c r="K357" s="179">
        <f t="shared" si="16"/>
        <v>0</v>
      </c>
      <c r="L357" s="179">
        <v>15</v>
      </c>
      <c r="M357" s="179">
        <f t="shared" si="17"/>
        <v>0</v>
      </c>
      <c r="N357" s="179">
        <v>0</v>
      </c>
      <c r="O357" s="179">
        <f t="shared" si="18"/>
        <v>0</v>
      </c>
      <c r="P357" s="179">
        <v>0</v>
      </c>
      <c r="Q357" s="179">
        <f t="shared" si="19"/>
        <v>0</v>
      </c>
      <c r="R357" s="179"/>
      <c r="S357" s="179" t="s">
        <v>161</v>
      </c>
      <c r="T357" s="180" t="s">
        <v>162</v>
      </c>
      <c r="U357" s="157">
        <v>0</v>
      </c>
      <c r="V357" s="157">
        <f t="shared" si="20"/>
        <v>0</v>
      </c>
      <c r="W357" s="157"/>
      <c r="X357" s="14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287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ht="33.75" outlineLevel="1" x14ac:dyDescent="0.2">
      <c r="A358" s="174">
        <v>92</v>
      </c>
      <c r="B358" s="175" t="s">
        <v>711</v>
      </c>
      <c r="C358" s="185" t="s">
        <v>712</v>
      </c>
      <c r="D358" s="176" t="s">
        <v>346</v>
      </c>
      <c r="E358" s="177">
        <v>1</v>
      </c>
      <c r="F358" s="178"/>
      <c r="G358" s="179">
        <f t="shared" si="14"/>
        <v>0</v>
      </c>
      <c r="H358" s="178"/>
      <c r="I358" s="179">
        <f t="shared" si="15"/>
        <v>0</v>
      </c>
      <c r="J358" s="178"/>
      <c r="K358" s="179">
        <f t="shared" si="16"/>
        <v>0</v>
      </c>
      <c r="L358" s="179">
        <v>15</v>
      </c>
      <c r="M358" s="179">
        <f t="shared" si="17"/>
        <v>0</v>
      </c>
      <c r="N358" s="179">
        <v>0</v>
      </c>
      <c r="O358" s="179">
        <f t="shared" si="18"/>
        <v>0</v>
      </c>
      <c r="P358" s="179">
        <v>0</v>
      </c>
      <c r="Q358" s="179">
        <f t="shared" si="19"/>
        <v>0</v>
      </c>
      <c r="R358" s="179"/>
      <c r="S358" s="179" t="s">
        <v>161</v>
      </c>
      <c r="T358" s="180" t="s">
        <v>162</v>
      </c>
      <c r="U358" s="157">
        <v>0</v>
      </c>
      <c r="V358" s="157">
        <f t="shared" si="20"/>
        <v>0</v>
      </c>
      <c r="W358" s="157"/>
      <c r="X358" s="148"/>
      <c r="Y358" s="148"/>
      <c r="Z358" s="148"/>
      <c r="AA358" s="148"/>
      <c r="AB358" s="148"/>
      <c r="AC358" s="148"/>
      <c r="AD358" s="148"/>
      <c r="AE358" s="148"/>
      <c r="AF358" s="148"/>
      <c r="AG358" s="148" t="s">
        <v>287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ht="33.75" outlineLevel="1" x14ac:dyDescent="0.2">
      <c r="A359" s="174">
        <v>93</v>
      </c>
      <c r="B359" s="175" t="s">
        <v>713</v>
      </c>
      <c r="C359" s="185" t="s">
        <v>714</v>
      </c>
      <c r="D359" s="176" t="s">
        <v>346</v>
      </c>
      <c r="E359" s="177">
        <v>1</v>
      </c>
      <c r="F359" s="178"/>
      <c r="G359" s="179">
        <f t="shared" si="14"/>
        <v>0</v>
      </c>
      <c r="H359" s="178"/>
      <c r="I359" s="179">
        <f t="shared" si="15"/>
        <v>0</v>
      </c>
      <c r="J359" s="178"/>
      <c r="K359" s="179">
        <f t="shared" si="16"/>
        <v>0</v>
      </c>
      <c r="L359" s="179">
        <v>15</v>
      </c>
      <c r="M359" s="179">
        <f t="shared" si="17"/>
        <v>0</v>
      </c>
      <c r="N359" s="179">
        <v>0</v>
      </c>
      <c r="O359" s="179">
        <f t="shared" si="18"/>
        <v>0</v>
      </c>
      <c r="P359" s="179">
        <v>0</v>
      </c>
      <c r="Q359" s="179">
        <f t="shared" si="19"/>
        <v>0</v>
      </c>
      <c r="R359" s="179"/>
      <c r="S359" s="179" t="s">
        <v>161</v>
      </c>
      <c r="T359" s="180" t="s">
        <v>162</v>
      </c>
      <c r="U359" s="157">
        <v>0</v>
      </c>
      <c r="V359" s="157">
        <f t="shared" si="20"/>
        <v>0</v>
      </c>
      <c r="W359" s="157"/>
      <c r="X359" s="14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287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ht="33.75" outlineLevel="1" x14ac:dyDescent="0.2">
      <c r="A360" s="174">
        <v>94</v>
      </c>
      <c r="B360" s="175" t="s">
        <v>715</v>
      </c>
      <c r="C360" s="185" t="s">
        <v>716</v>
      </c>
      <c r="D360" s="176" t="s">
        <v>346</v>
      </c>
      <c r="E360" s="177">
        <v>1</v>
      </c>
      <c r="F360" s="178"/>
      <c r="G360" s="179">
        <f t="shared" si="14"/>
        <v>0</v>
      </c>
      <c r="H360" s="178"/>
      <c r="I360" s="179">
        <f t="shared" si="15"/>
        <v>0</v>
      </c>
      <c r="J360" s="178"/>
      <c r="K360" s="179">
        <f t="shared" si="16"/>
        <v>0</v>
      </c>
      <c r="L360" s="179">
        <v>15</v>
      </c>
      <c r="M360" s="179">
        <f t="shared" si="17"/>
        <v>0</v>
      </c>
      <c r="N360" s="179">
        <v>0</v>
      </c>
      <c r="O360" s="179">
        <f t="shared" si="18"/>
        <v>0</v>
      </c>
      <c r="P360" s="179">
        <v>0</v>
      </c>
      <c r="Q360" s="179">
        <f t="shared" si="19"/>
        <v>0</v>
      </c>
      <c r="R360" s="179"/>
      <c r="S360" s="179" t="s">
        <v>161</v>
      </c>
      <c r="T360" s="180" t="s">
        <v>162</v>
      </c>
      <c r="U360" s="157">
        <v>0</v>
      </c>
      <c r="V360" s="157">
        <f t="shared" si="20"/>
        <v>0</v>
      </c>
      <c r="W360" s="157"/>
      <c r="X360" s="14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287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ht="33.75" outlineLevel="1" x14ac:dyDescent="0.2">
      <c r="A361" s="174">
        <v>95</v>
      </c>
      <c r="B361" s="175" t="s">
        <v>717</v>
      </c>
      <c r="C361" s="185" t="s">
        <v>718</v>
      </c>
      <c r="D361" s="176" t="s">
        <v>346</v>
      </c>
      <c r="E361" s="177">
        <v>1</v>
      </c>
      <c r="F361" s="178"/>
      <c r="G361" s="179">
        <f t="shared" si="14"/>
        <v>0</v>
      </c>
      <c r="H361" s="178"/>
      <c r="I361" s="179">
        <f t="shared" si="15"/>
        <v>0</v>
      </c>
      <c r="J361" s="178"/>
      <c r="K361" s="179">
        <f t="shared" si="16"/>
        <v>0</v>
      </c>
      <c r="L361" s="179">
        <v>15</v>
      </c>
      <c r="M361" s="179">
        <f t="shared" si="17"/>
        <v>0</v>
      </c>
      <c r="N361" s="179">
        <v>0</v>
      </c>
      <c r="O361" s="179">
        <f t="shared" si="18"/>
        <v>0</v>
      </c>
      <c r="P361" s="179">
        <v>0</v>
      </c>
      <c r="Q361" s="179">
        <f t="shared" si="19"/>
        <v>0</v>
      </c>
      <c r="R361" s="179"/>
      <c r="S361" s="179" t="s">
        <v>161</v>
      </c>
      <c r="T361" s="180" t="s">
        <v>162</v>
      </c>
      <c r="U361" s="157">
        <v>0</v>
      </c>
      <c r="V361" s="157">
        <f t="shared" si="20"/>
        <v>0</v>
      </c>
      <c r="W361" s="157"/>
      <c r="X361" s="148"/>
      <c r="Y361" s="148"/>
      <c r="Z361" s="148"/>
      <c r="AA361" s="148"/>
      <c r="AB361" s="148"/>
      <c r="AC361" s="148"/>
      <c r="AD361" s="148"/>
      <c r="AE361" s="148"/>
      <c r="AF361" s="148"/>
      <c r="AG361" s="148" t="s">
        <v>287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ht="33.75" outlineLevel="1" x14ac:dyDescent="0.2">
      <c r="A362" s="174">
        <v>96</v>
      </c>
      <c r="B362" s="175" t="s">
        <v>719</v>
      </c>
      <c r="C362" s="185" t="s">
        <v>720</v>
      </c>
      <c r="D362" s="176" t="s">
        <v>346</v>
      </c>
      <c r="E362" s="177">
        <v>1</v>
      </c>
      <c r="F362" s="178"/>
      <c r="G362" s="179">
        <f t="shared" si="14"/>
        <v>0</v>
      </c>
      <c r="H362" s="178"/>
      <c r="I362" s="179">
        <f t="shared" si="15"/>
        <v>0</v>
      </c>
      <c r="J362" s="178"/>
      <c r="K362" s="179">
        <f t="shared" si="16"/>
        <v>0</v>
      </c>
      <c r="L362" s="179">
        <v>15</v>
      </c>
      <c r="M362" s="179">
        <f t="shared" si="17"/>
        <v>0</v>
      </c>
      <c r="N362" s="179">
        <v>0</v>
      </c>
      <c r="O362" s="179">
        <f t="shared" si="18"/>
        <v>0</v>
      </c>
      <c r="P362" s="179">
        <v>0</v>
      </c>
      <c r="Q362" s="179">
        <f t="shared" si="19"/>
        <v>0</v>
      </c>
      <c r="R362" s="179"/>
      <c r="S362" s="179" t="s">
        <v>161</v>
      </c>
      <c r="T362" s="180" t="s">
        <v>162</v>
      </c>
      <c r="U362" s="157">
        <v>0</v>
      </c>
      <c r="V362" s="157">
        <f t="shared" si="20"/>
        <v>0</v>
      </c>
      <c r="W362" s="157"/>
      <c r="X362" s="14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287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ht="33.75" outlineLevel="1" x14ac:dyDescent="0.2">
      <c r="A363" s="174">
        <v>97</v>
      </c>
      <c r="B363" s="175" t="s">
        <v>721</v>
      </c>
      <c r="C363" s="185" t="s">
        <v>722</v>
      </c>
      <c r="D363" s="176" t="s">
        <v>346</v>
      </c>
      <c r="E363" s="177">
        <v>1</v>
      </c>
      <c r="F363" s="178"/>
      <c r="G363" s="179">
        <f t="shared" si="14"/>
        <v>0</v>
      </c>
      <c r="H363" s="178"/>
      <c r="I363" s="179">
        <f t="shared" si="15"/>
        <v>0</v>
      </c>
      <c r="J363" s="178"/>
      <c r="K363" s="179">
        <f t="shared" si="16"/>
        <v>0</v>
      </c>
      <c r="L363" s="179">
        <v>15</v>
      </c>
      <c r="M363" s="179">
        <f t="shared" si="17"/>
        <v>0</v>
      </c>
      <c r="N363" s="179">
        <v>0</v>
      </c>
      <c r="O363" s="179">
        <f t="shared" si="18"/>
        <v>0</v>
      </c>
      <c r="P363" s="179">
        <v>0</v>
      </c>
      <c r="Q363" s="179">
        <f t="shared" si="19"/>
        <v>0</v>
      </c>
      <c r="R363" s="179"/>
      <c r="S363" s="179" t="s">
        <v>161</v>
      </c>
      <c r="T363" s="180" t="s">
        <v>162</v>
      </c>
      <c r="U363" s="157">
        <v>0</v>
      </c>
      <c r="V363" s="157">
        <f t="shared" si="20"/>
        <v>0</v>
      </c>
      <c r="W363" s="157"/>
      <c r="X363" s="14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287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ht="22.5" outlineLevel="1" x14ac:dyDescent="0.2">
      <c r="A364" s="174">
        <v>98</v>
      </c>
      <c r="B364" s="175" t="s">
        <v>723</v>
      </c>
      <c r="C364" s="185" t="s">
        <v>724</v>
      </c>
      <c r="D364" s="176" t="s">
        <v>346</v>
      </c>
      <c r="E364" s="177">
        <v>1</v>
      </c>
      <c r="F364" s="178"/>
      <c r="G364" s="179">
        <f t="shared" si="14"/>
        <v>0</v>
      </c>
      <c r="H364" s="178"/>
      <c r="I364" s="179">
        <f t="shared" si="15"/>
        <v>0</v>
      </c>
      <c r="J364" s="178"/>
      <c r="K364" s="179">
        <f t="shared" si="16"/>
        <v>0</v>
      </c>
      <c r="L364" s="179">
        <v>15</v>
      </c>
      <c r="M364" s="179">
        <f t="shared" si="17"/>
        <v>0</v>
      </c>
      <c r="N364" s="179">
        <v>0</v>
      </c>
      <c r="O364" s="179">
        <f t="shared" si="18"/>
        <v>0</v>
      </c>
      <c r="P364" s="179">
        <v>0</v>
      </c>
      <c r="Q364" s="179">
        <f t="shared" si="19"/>
        <v>0</v>
      </c>
      <c r="R364" s="179"/>
      <c r="S364" s="179" t="s">
        <v>161</v>
      </c>
      <c r="T364" s="180" t="s">
        <v>162</v>
      </c>
      <c r="U364" s="157">
        <v>0</v>
      </c>
      <c r="V364" s="157">
        <f t="shared" si="20"/>
        <v>0</v>
      </c>
      <c r="W364" s="157"/>
      <c r="X364" s="14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287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ht="33.75" outlineLevel="1" x14ac:dyDescent="0.2">
      <c r="A365" s="174">
        <v>99</v>
      </c>
      <c r="B365" s="175" t="s">
        <v>725</v>
      </c>
      <c r="C365" s="185" t="s">
        <v>726</v>
      </c>
      <c r="D365" s="176" t="s">
        <v>346</v>
      </c>
      <c r="E365" s="177">
        <v>1</v>
      </c>
      <c r="F365" s="178"/>
      <c r="G365" s="179">
        <f t="shared" si="14"/>
        <v>0</v>
      </c>
      <c r="H365" s="178"/>
      <c r="I365" s="179">
        <f t="shared" si="15"/>
        <v>0</v>
      </c>
      <c r="J365" s="178"/>
      <c r="K365" s="179">
        <f t="shared" si="16"/>
        <v>0</v>
      </c>
      <c r="L365" s="179">
        <v>15</v>
      </c>
      <c r="M365" s="179">
        <f t="shared" si="17"/>
        <v>0</v>
      </c>
      <c r="N365" s="179">
        <v>0</v>
      </c>
      <c r="O365" s="179">
        <f t="shared" si="18"/>
        <v>0</v>
      </c>
      <c r="P365" s="179">
        <v>0</v>
      </c>
      <c r="Q365" s="179">
        <f t="shared" si="19"/>
        <v>0</v>
      </c>
      <c r="R365" s="179"/>
      <c r="S365" s="179" t="s">
        <v>161</v>
      </c>
      <c r="T365" s="180" t="s">
        <v>162</v>
      </c>
      <c r="U365" s="157">
        <v>0</v>
      </c>
      <c r="V365" s="157">
        <f t="shared" si="20"/>
        <v>0</v>
      </c>
      <c r="W365" s="157"/>
      <c r="X365" s="14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287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74">
        <v>100</v>
      </c>
      <c r="B366" s="175" t="s">
        <v>727</v>
      </c>
      <c r="C366" s="185" t="s">
        <v>728</v>
      </c>
      <c r="D366" s="176" t="s">
        <v>346</v>
      </c>
      <c r="E366" s="177">
        <v>1</v>
      </c>
      <c r="F366" s="178"/>
      <c r="G366" s="179">
        <f t="shared" si="14"/>
        <v>0</v>
      </c>
      <c r="H366" s="178"/>
      <c r="I366" s="179">
        <f t="shared" si="15"/>
        <v>0</v>
      </c>
      <c r="J366" s="178"/>
      <c r="K366" s="179">
        <f t="shared" si="16"/>
        <v>0</v>
      </c>
      <c r="L366" s="179">
        <v>15</v>
      </c>
      <c r="M366" s="179">
        <f t="shared" si="17"/>
        <v>0</v>
      </c>
      <c r="N366" s="179">
        <v>0</v>
      </c>
      <c r="O366" s="179">
        <f t="shared" si="18"/>
        <v>0</v>
      </c>
      <c r="P366" s="179">
        <v>0</v>
      </c>
      <c r="Q366" s="179">
        <f t="shared" si="19"/>
        <v>0</v>
      </c>
      <c r="R366" s="179"/>
      <c r="S366" s="179" t="s">
        <v>161</v>
      </c>
      <c r="T366" s="180" t="s">
        <v>162</v>
      </c>
      <c r="U366" s="157">
        <v>0</v>
      </c>
      <c r="V366" s="157">
        <f t="shared" si="20"/>
        <v>0</v>
      </c>
      <c r="W366" s="157"/>
      <c r="X366" s="148"/>
      <c r="Y366" s="148"/>
      <c r="Z366" s="148"/>
      <c r="AA366" s="148"/>
      <c r="AB366" s="148"/>
      <c r="AC366" s="148"/>
      <c r="AD366" s="148"/>
      <c r="AE366" s="148"/>
      <c r="AF366" s="148"/>
      <c r="AG366" s="148" t="s">
        <v>287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ht="22.5" outlineLevel="1" x14ac:dyDescent="0.2">
      <c r="A367" s="174">
        <v>101</v>
      </c>
      <c r="B367" s="175" t="s">
        <v>729</v>
      </c>
      <c r="C367" s="185" t="s">
        <v>730</v>
      </c>
      <c r="D367" s="176" t="s">
        <v>220</v>
      </c>
      <c r="E367" s="177">
        <v>7.8400000000000007</v>
      </c>
      <c r="F367" s="178"/>
      <c r="G367" s="179">
        <f t="shared" si="14"/>
        <v>0</v>
      </c>
      <c r="H367" s="178"/>
      <c r="I367" s="179">
        <f t="shared" si="15"/>
        <v>0</v>
      </c>
      <c r="J367" s="178"/>
      <c r="K367" s="179">
        <f t="shared" si="16"/>
        <v>0</v>
      </c>
      <c r="L367" s="179">
        <v>15</v>
      </c>
      <c r="M367" s="179">
        <f t="shared" si="17"/>
        <v>0</v>
      </c>
      <c r="N367" s="179">
        <v>0</v>
      </c>
      <c r="O367" s="179">
        <f t="shared" si="18"/>
        <v>0</v>
      </c>
      <c r="P367" s="179">
        <v>0</v>
      </c>
      <c r="Q367" s="179">
        <f t="shared" si="19"/>
        <v>0</v>
      </c>
      <c r="R367" s="179"/>
      <c r="S367" s="179" t="s">
        <v>161</v>
      </c>
      <c r="T367" s="180" t="s">
        <v>162</v>
      </c>
      <c r="U367" s="157">
        <v>0</v>
      </c>
      <c r="V367" s="157">
        <f t="shared" si="20"/>
        <v>0</v>
      </c>
      <c r="W367" s="157"/>
      <c r="X367" s="14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287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ht="22.5" outlineLevel="1" x14ac:dyDescent="0.2">
      <c r="A368" s="174">
        <v>102</v>
      </c>
      <c r="B368" s="175" t="s">
        <v>731</v>
      </c>
      <c r="C368" s="185" t="s">
        <v>732</v>
      </c>
      <c r="D368" s="176" t="s">
        <v>220</v>
      </c>
      <c r="E368" s="177">
        <v>5.12</v>
      </c>
      <c r="F368" s="178"/>
      <c r="G368" s="179">
        <f t="shared" si="14"/>
        <v>0</v>
      </c>
      <c r="H368" s="178"/>
      <c r="I368" s="179">
        <f t="shared" si="15"/>
        <v>0</v>
      </c>
      <c r="J368" s="178"/>
      <c r="K368" s="179">
        <f t="shared" si="16"/>
        <v>0</v>
      </c>
      <c r="L368" s="179">
        <v>15</v>
      </c>
      <c r="M368" s="179">
        <f t="shared" si="17"/>
        <v>0</v>
      </c>
      <c r="N368" s="179">
        <v>0</v>
      </c>
      <c r="O368" s="179">
        <f t="shared" si="18"/>
        <v>0</v>
      </c>
      <c r="P368" s="179">
        <v>0</v>
      </c>
      <c r="Q368" s="179">
        <f t="shared" si="19"/>
        <v>0</v>
      </c>
      <c r="R368" s="179"/>
      <c r="S368" s="179" t="s">
        <v>161</v>
      </c>
      <c r="T368" s="180" t="s">
        <v>162</v>
      </c>
      <c r="U368" s="157">
        <v>0</v>
      </c>
      <c r="V368" s="157">
        <f t="shared" si="20"/>
        <v>0</v>
      </c>
      <c r="W368" s="157"/>
      <c r="X368" s="148"/>
      <c r="Y368" s="148"/>
      <c r="Z368" s="148"/>
      <c r="AA368" s="148"/>
      <c r="AB368" s="148"/>
      <c r="AC368" s="148"/>
      <c r="AD368" s="148"/>
      <c r="AE368" s="148"/>
      <c r="AF368" s="148"/>
      <c r="AG368" s="148" t="s">
        <v>287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ht="22.5" outlineLevel="1" x14ac:dyDescent="0.2">
      <c r="A369" s="174">
        <v>103</v>
      </c>
      <c r="B369" s="175" t="s">
        <v>733</v>
      </c>
      <c r="C369" s="185" t="s">
        <v>734</v>
      </c>
      <c r="D369" s="176" t="s">
        <v>220</v>
      </c>
      <c r="E369" s="177">
        <v>2.4000000000000004</v>
      </c>
      <c r="F369" s="178"/>
      <c r="G369" s="179">
        <f t="shared" si="14"/>
        <v>0</v>
      </c>
      <c r="H369" s="178"/>
      <c r="I369" s="179">
        <f t="shared" si="15"/>
        <v>0</v>
      </c>
      <c r="J369" s="178"/>
      <c r="K369" s="179">
        <f t="shared" si="16"/>
        <v>0</v>
      </c>
      <c r="L369" s="179">
        <v>15</v>
      </c>
      <c r="M369" s="179">
        <f t="shared" si="17"/>
        <v>0</v>
      </c>
      <c r="N369" s="179">
        <v>0</v>
      </c>
      <c r="O369" s="179">
        <f t="shared" si="18"/>
        <v>0</v>
      </c>
      <c r="P369" s="179">
        <v>0</v>
      </c>
      <c r="Q369" s="179">
        <f t="shared" si="19"/>
        <v>0</v>
      </c>
      <c r="R369" s="179"/>
      <c r="S369" s="179" t="s">
        <v>161</v>
      </c>
      <c r="T369" s="180" t="s">
        <v>162</v>
      </c>
      <c r="U369" s="157">
        <v>0</v>
      </c>
      <c r="V369" s="157">
        <f t="shared" si="20"/>
        <v>0</v>
      </c>
      <c r="W369" s="157"/>
      <c r="X369" s="148"/>
      <c r="Y369" s="148"/>
      <c r="Z369" s="148"/>
      <c r="AA369" s="148"/>
      <c r="AB369" s="148"/>
      <c r="AC369" s="148"/>
      <c r="AD369" s="148"/>
      <c r="AE369" s="148"/>
      <c r="AF369" s="148"/>
      <c r="AG369" s="148" t="s">
        <v>287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ht="33.75" outlineLevel="1" x14ac:dyDescent="0.2">
      <c r="A370" s="174">
        <v>104</v>
      </c>
      <c r="B370" s="175" t="s">
        <v>735</v>
      </c>
      <c r="C370" s="185" t="s">
        <v>736</v>
      </c>
      <c r="D370" s="176" t="s">
        <v>346</v>
      </c>
      <c r="E370" s="177">
        <v>1</v>
      </c>
      <c r="F370" s="178"/>
      <c r="G370" s="179">
        <f t="shared" si="14"/>
        <v>0</v>
      </c>
      <c r="H370" s="178"/>
      <c r="I370" s="179">
        <f t="shared" si="15"/>
        <v>0</v>
      </c>
      <c r="J370" s="178"/>
      <c r="K370" s="179">
        <f t="shared" si="16"/>
        <v>0</v>
      </c>
      <c r="L370" s="179">
        <v>15</v>
      </c>
      <c r="M370" s="179">
        <f t="shared" si="17"/>
        <v>0</v>
      </c>
      <c r="N370" s="179">
        <v>0</v>
      </c>
      <c r="O370" s="179">
        <f t="shared" si="18"/>
        <v>0</v>
      </c>
      <c r="P370" s="179">
        <v>0</v>
      </c>
      <c r="Q370" s="179">
        <f t="shared" si="19"/>
        <v>0</v>
      </c>
      <c r="R370" s="179"/>
      <c r="S370" s="179" t="s">
        <v>161</v>
      </c>
      <c r="T370" s="180" t="s">
        <v>162</v>
      </c>
      <c r="U370" s="157">
        <v>0</v>
      </c>
      <c r="V370" s="157">
        <f t="shared" si="20"/>
        <v>0</v>
      </c>
      <c r="W370" s="157"/>
      <c r="X370" s="14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287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ht="33.75" outlineLevel="1" x14ac:dyDescent="0.2">
      <c r="A371" s="174">
        <v>105</v>
      </c>
      <c r="B371" s="175" t="s">
        <v>737</v>
      </c>
      <c r="C371" s="185" t="s">
        <v>738</v>
      </c>
      <c r="D371" s="176" t="s">
        <v>346</v>
      </c>
      <c r="E371" s="177">
        <v>1</v>
      </c>
      <c r="F371" s="178"/>
      <c r="G371" s="179">
        <f t="shared" si="14"/>
        <v>0</v>
      </c>
      <c r="H371" s="178"/>
      <c r="I371" s="179">
        <f t="shared" si="15"/>
        <v>0</v>
      </c>
      <c r="J371" s="178"/>
      <c r="K371" s="179">
        <f t="shared" si="16"/>
        <v>0</v>
      </c>
      <c r="L371" s="179">
        <v>15</v>
      </c>
      <c r="M371" s="179">
        <f t="shared" si="17"/>
        <v>0</v>
      </c>
      <c r="N371" s="179">
        <v>0</v>
      </c>
      <c r="O371" s="179">
        <f t="shared" si="18"/>
        <v>0</v>
      </c>
      <c r="P371" s="179">
        <v>0</v>
      </c>
      <c r="Q371" s="179">
        <f t="shared" si="19"/>
        <v>0</v>
      </c>
      <c r="R371" s="179"/>
      <c r="S371" s="179" t="s">
        <v>161</v>
      </c>
      <c r="T371" s="180" t="s">
        <v>162</v>
      </c>
      <c r="U371" s="157">
        <v>0</v>
      </c>
      <c r="V371" s="157">
        <f t="shared" si="20"/>
        <v>0</v>
      </c>
      <c r="W371" s="157"/>
      <c r="X371" s="14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287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ht="33.75" outlineLevel="1" x14ac:dyDescent="0.2">
      <c r="A372" s="174">
        <v>106</v>
      </c>
      <c r="B372" s="175" t="s">
        <v>739</v>
      </c>
      <c r="C372" s="185" t="s">
        <v>740</v>
      </c>
      <c r="D372" s="176" t="s">
        <v>346</v>
      </c>
      <c r="E372" s="177">
        <v>1</v>
      </c>
      <c r="F372" s="178"/>
      <c r="G372" s="179">
        <f t="shared" si="14"/>
        <v>0</v>
      </c>
      <c r="H372" s="178"/>
      <c r="I372" s="179">
        <f t="shared" si="15"/>
        <v>0</v>
      </c>
      <c r="J372" s="178"/>
      <c r="K372" s="179">
        <f t="shared" si="16"/>
        <v>0</v>
      </c>
      <c r="L372" s="179">
        <v>15</v>
      </c>
      <c r="M372" s="179">
        <f t="shared" si="17"/>
        <v>0</v>
      </c>
      <c r="N372" s="179">
        <v>0</v>
      </c>
      <c r="O372" s="179">
        <f t="shared" si="18"/>
        <v>0</v>
      </c>
      <c r="P372" s="179">
        <v>0</v>
      </c>
      <c r="Q372" s="179">
        <f t="shared" si="19"/>
        <v>0</v>
      </c>
      <c r="R372" s="179"/>
      <c r="S372" s="179" t="s">
        <v>161</v>
      </c>
      <c r="T372" s="180" t="s">
        <v>162</v>
      </c>
      <c r="U372" s="157">
        <v>0</v>
      </c>
      <c r="V372" s="157">
        <f t="shared" si="20"/>
        <v>0</v>
      </c>
      <c r="W372" s="157"/>
      <c r="X372" s="14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287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ht="33.75" outlineLevel="1" x14ac:dyDescent="0.2">
      <c r="A373" s="174">
        <v>107</v>
      </c>
      <c r="B373" s="175" t="s">
        <v>741</v>
      </c>
      <c r="C373" s="185" t="s">
        <v>742</v>
      </c>
      <c r="D373" s="176" t="s">
        <v>346</v>
      </c>
      <c r="E373" s="177">
        <v>1</v>
      </c>
      <c r="F373" s="178"/>
      <c r="G373" s="179">
        <f t="shared" si="14"/>
        <v>0</v>
      </c>
      <c r="H373" s="178"/>
      <c r="I373" s="179">
        <f t="shared" si="15"/>
        <v>0</v>
      </c>
      <c r="J373" s="178"/>
      <c r="K373" s="179">
        <f t="shared" si="16"/>
        <v>0</v>
      </c>
      <c r="L373" s="179">
        <v>15</v>
      </c>
      <c r="M373" s="179">
        <f t="shared" si="17"/>
        <v>0</v>
      </c>
      <c r="N373" s="179">
        <v>0</v>
      </c>
      <c r="O373" s="179">
        <f t="shared" si="18"/>
        <v>0</v>
      </c>
      <c r="P373" s="179">
        <v>0</v>
      </c>
      <c r="Q373" s="179">
        <f t="shared" si="19"/>
        <v>0</v>
      </c>
      <c r="R373" s="179"/>
      <c r="S373" s="179" t="s">
        <v>161</v>
      </c>
      <c r="T373" s="180" t="s">
        <v>162</v>
      </c>
      <c r="U373" s="157">
        <v>0</v>
      </c>
      <c r="V373" s="157">
        <f t="shared" si="20"/>
        <v>0</v>
      </c>
      <c r="W373" s="157"/>
      <c r="X373" s="148"/>
      <c r="Y373" s="148"/>
      <c r="Z373" s="148"/>
      <c r="AA373" s="148"/>
      <c r="AB373" s="148"/>
      <c r="AC373" s="148"/>
      <c r="AD373" s="148"/>
      <c r="AE373" s="148"/>
      <c r="AF373" s="148"/>
      <c r="AG373" s="148" t="s">
        <v>287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ht="22.5" outlineLevel="1" x14ac:dyDescent="0.2">
      <c r="A374" s="174">
        <v>108</v>
      </c>
      <c r="B374" s="175" t="s">
        <v>743</v>
      </c>
      <c r="C374" s="185" t="s">
        <v>744</v>
      </c>
      <c r="D374" s="176" t="s">
        <v>346</v>
      </c>
      <c r="E374" s="177">
        <v>2</v>
      </c>
      <c r="F374" s="178"/>
      <c r="G374" s="179">
        <f t="shared" si="14"/>
        <v>0</v>
      </c>
      <c r="H374" s="178"/>
      <c r="I374" s="179">
        <f t="shared" si="15"/>
        <v>0</v>
      </c>
      <c r="J374" s="178"/>
      <c r="K374" s="179">
        <f t="shared" si="16"/>
        <v>0</v>
      </c>
      <c r="L374" s="179">
        <v>15</v>
      </c>
      <c r="M374" s="179">
        <f t="shared" si="17"/>
        <v>0</v>
      </c>
      <c r="N374" s="179">
        <v>0</v>
      </c>
      <c r="O374" s="179">
        <f t="shared" si="18"/>
        <v>0</v>
      </c>
      <c r="P374" s="179">
        <v>0</v>
      </c>
      <c r="Q374" s="179">
        <f t="shared" si="19"/>
        <v>0</v>
      </c>
      <c r="R374" s="179"/>
      <c r="S374" s="179" t="s">
        <v>161</v>
      </c>
      <c r="T374" s="180" t="s">
        <v>162</v>
      </c>
      <c r="U374" s="157">
        <v>0</v>
      </c>
      <c r="V374" s="157">
        <f t="shared" si="20"/>
        <v>0</v>
      </c>
      <c r="W374" s="157"/>
      <c r="X374" s="148"/>
      <c r="Y374" s="148"/>
      <c r="Z374" s="148"/>
      <c r="AA374" s="148"/>
      <c r="AB374" s="148"/>
      <c r="AC374" s="148"/>
      <c r="AD374" s="148"/>
      <c r="AE374" s="148"/>
      <c r="AF374" s="148"/>
      <c r="AG374" s="148" t="s">
        <v>287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ht="33.75" outlineLevel="1" x14ac:dyDescent="0.2">
      <c r="A375" s="174">
        <v>109</v>
      </c>
      <c r="B375" s="175" t="s">
        <v>745</v>
      </c>
      <c r="C375" s="185" t="s">
        <v>746</v>
      </c>
      <c r="D375" s="176" t="s">
        <v>346</v>
      </c>
      <c r="E375" s="177">
        <v>1</v>
      </c>
      <c r="F375" s="178"/>
      <c r="G375" s="179">
        <f t="shared" si="14"/>
        <v>0</v>
      </c>
      <c r="H375" s="178"/>
      <c r="I375" s="179">
        <f t="shared" si="15"/>
        <v>0</v>
      </c>
      <c r="J375" s="178"/>
      <c r="K375" s="179">
        <f t="shared" si="16"/>
        <v>0</v>
      </c>
      <c r="L375" s="179">
        <v>15</v>
      </c>
      <c r="M375" s="179">
        <f t="shared" si="17"/>
        <v>0</v>
      </c>
      <c r="N375" s="179">
        <v>0</v>
      </c>
      <c r="O375" s="179">
        <f t="shared" si="18"/>
        <v>0</v>
      </c>
      <c r="P375" s="179">
        <v>0</v>
      </c>
      <c r="Q375" s="179">
        <f t="shared" si="19"/>
        <v>0</v>
      </c>
      <c r="R375" s="179"/>
      <c r="S375" s="179" t="s">
        <v>161</v>
      </c>
      <c r="T375" s="180" t="s">
        <v>162</v>
      </c>
      <c r="U375" s="157">
        <v>0</v>
      </c>
      <c r="V375" s="157">
        <f t="shared" si="20"/>
        <v>0</v>
      </c>
      <c r="W375" s="157"/>
      <c r="X375" s="148"/>
      <c r="Y375" s="148"/>
      <c r="Z375" s="148"/>
      <c r="AA375" s="148"/>
      <c r="AB375" s="148"/>
      <c r="AC375" s="148"/>
      <c r="AD375" s="148"/>
      <c r="AE375" s="148"/>
      <c r="AF375" s="148"/>
      <c r="AG375" s="148" t="s">
        <v>287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x14ac:dyDescent="0.2">
      <c r="A376" s="161" t="s">
        <v>156</v>
      </c>
      <c r="B376" s="162" t="s">
        <v>117</v>
      </c>
      <c r="C376" s="182" t="s">
        <v>118</v>
      </c>
      <c r="D376" s="163"/>
      <c r="E376" s="164"/>
      <c r="F376" s="165"/>
      <c r="G376" s="165">
        <f>SUMIF(AG377:AG401,"&lt;&gt;NOR",G377:G401)</f>
        <v>0</v>
      </c>
      <c r="H376" s="165"/>
      <c r="I376" s="165">
        <f>SUM(I377:I401)</f>
        <v>0</v>
      </c>
      <c r="J376" s="165"/>
      <c r="K376" s="165">
        <f>SUM(K377:K401)</f>
        <v>0</v>
      </c>
      <c r="L376" s="165"/>
      <c r="M376" s="165">
        <f>SUM(M377:M401)</f>
        <v>0</v>
      </c>
      <c r="N376" s="165"/>
      <c r="O376" s="165">
        <f>SUM(O377:O401)</f>
        <v>0.62999999999999989</v>
      </c>
      <c r="P376" s="165"/>
      <c r="Q376" s="165">
        <f>SUM(Q377:Q401)</f>
        <v>0</v>
      </c>
      <c r="R376" s="165"/>
      <c r="S376" s="165"/>
      <c r="T376" s="166"/>
      <c r="U376" s="160"/>
      <c r="V376" s="160">
        <f>SUM(V377:V401)</f>
        <v>8.7100000000000009</v>
      </c>
      <c r="W376" s="160"/>
      <c r="AG376" t="s">
        <v>157</v>
      </c>
    </row>
    <row r="377" spans="1:60" ht="22.5" outlineLevel="1" x14ac:dyDescent="0.2">
      <c r="A377" s="167">
        <v>110</v>
      </c>
      <c r="B377" s="168" t="s">
        <v>747</v>
      </c>
      <c r="C377" s="183" t="s">
        <v>748</v>
      </c>
      <c r="D377" s="169" t="s">
        <v>160</v>
      </c>
      <c r="E377" s="170">
        <v>6.9250000000000007</v>
      </c>
      <c r="F377" s="171"/>
      <c r="G377" s="172">
        <f>ROUND(E377*F377,2)</f>
        <v>0</v>
      </c>
      <c r="H377" s="171"/>
      <c r="I377" s="172">
        <f>ROUND(E377*H377,2)</f>
        <v>0</v>
      </c>
      <c r="J377" s="171"/>
      <c r="K377" s="172">
        <f>ROUND(E377*J377,2)</f>
        <v>0</v>
      </c>
      <c r="L377" s="172">
        <v>15</v>
      </c>
      <c r="M377" s="172">
        <f>G377*(1+L377/100)</f>
        <v>0</v>
      </c>
      <c r="N377" s="172">
        <v>3.0000000000000003E-4</v>
      </c>
      <c r="O377" s="172">
        <f>ROUND(E377*N377,2)</f>
        <v>0</v>
      </c>
      <c r="P377" s="172">
        <v>0</v>
      </c>
      <c r="Q377" s="172">
        <f>ROUND(E377*P377,2)</f>
        <v>0</v>
      </c>
      <c r="R377" s="172"/>
      <c r="S377" s="172" t="s">
        <v>161</v>
      </c>
      <c r="T377" s="173" t="s">
        <v>162</v>
      </c>
      <c r="U377" s="157">
        <v>0</v>
      </c>
      <c r="V377" s="157">
        <f>ROUND(E377*U377,2)</f>
        <v>0</v>
      </c>
      <c r="W377" s="157"/>
      <c r="X377" s="148"/>
      <c r="Y377" s="148"/>
      <c r="Z377" s="148"/>
      <c r="AA377" s="148"/>
      <c r="AB377" s="148"/>
      <c r="AC377" s="148"/>
      <c r="AD377" s="148"/>
      <c r="AE377" s="148"/>
      <c r="AF377" s="148"/>
      <c r="AG377" s="148" t="s">
        <v>287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184" t="s">
        <v>749</v>
      </c>
      <c r="D378" s="158"/>
      <c r="E378" s="159"/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4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165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4" t="s">
        <v>750</v>
      </c>
      <c r="D379" s="158"/>
      <c r="E379" s="159"/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4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165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84" t="s">
        <v>751</v>
      </c>
      <c r="D380" s="158"/>
      <c r="E380" s="159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48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165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4" t="s">
        <v>752</v>
      </c>
      <c r="D381" s="158"/>
      <c r="E381" s="159"/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4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165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184" t="s">
        <v>753</v>
      </c>
      <c r="D382" s="158"/>
      <c r="E382" s="159">
        <v>6.9250000000000007</v>
      </c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48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165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ht="22.5" outlineLevel="1" x14ac:dyDescent="0.2">
      <c r="A383" s="167">
        <v>111</v>
      </c>
      <c r="B383" s="168" t="s">
        <v>754</v>
      </c>
      <c r="C383" s="183" t="s">
        <v>755</v>
      </c>
      <c r="D383" s="169" t="s">
        <v>160</v>
      </c>
      <c r="E383" s="170">
        <v>4.16</v>
      </c>
      <c r="F383" s="171"/>
      <c r="G383" s="172">
        <f>ROUND(E383*F383,2)</f>
        <v>0</v>
      </c>
      <c r="H383" s="171"/>
      <c r="I383" s="172">
        <f>ROUND(E383*H383,2)</f>
        <v>0</v>
      </c>
      <c r="J383" s="171"/>
      <c r="K383" s="172">
        <f>ROUND(E383*J383,2)</f>
        <v>0</v>
      </c>
      <c r="L383" s="172">
        <v>15</v>
      </c>
      <c r="M383" s="172">
        <f>G383*(1+L383/100)</f>
        <v>0</v>
      </c>
      <c r="N383" s="172">
        <v>2.3000000000000001E-4</v>
      </c>
      <c r="O383" s="172">
        <f>ROUND(E383*N383,2)</f>
        <v>0</v>
      </c>
      <c r="P383" s="172">
        <v>0</v>
      </c>
      <c r="Q383" s="172">
        <f>ROUND(E383*P383,2)</f>
        <v>0</v>
      </c>
      <c r="R383" s="172"/>
      <c r="S383" s="172" t="s">
        <v>161</v>
      </c>
      <c r="T383" s="173" t="s">
        <v>162</v>
      </c>
      <c r="U383" s="157">
        <v>0</v>
      </c>
      <c r="V383" s="157">
        <f>ROUND(E383*U383,2)</f>
        <v>0</v>
      </c>
      <c r="W383" s="157"/>
      <c r="X383" s="148"/>
      <c r="Y383" s="148"/>
      <c r="Z383" s="148"/>
      <c r="AA383" s="148"/>
      <c r="AB383" s="148"/>
      <c r="AC383" s="148"/>
      <c r="AD383" s="148"/>
      <c r="AE383" s="148"/>
      <c r="AF383" s="148"/>
      <c r="AG383" s="148" t="s">
        <v>287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4" t="s">
        <v>749</v>
      </c>
      <c r="D384" s="158"/>
      <c r="E384" s="159"/>
      <c r="F384" s="157"/>
      <c r="G384" s="157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48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165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4" t="s">
        <v>756</v>
      </c>
      <c r="D385" s="158"/>
      <c r="E385" s="159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4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165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4" t="s">
        <v>757</v>
      </c>
      <c r="D386" s="158"/>
      <c r="E386" s="159"/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4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165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4" t="s">
        <v>758</v>
      </c>
      <c r="D387" s="158"/>
      <c r="E387" s="159">
        <v>4.16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4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165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74">
        <v>112</v>
      </c>
      <c r="B388" s="175" t="s">
        <v>759</v>
      </c>
      <c r="C388" s="185" t="s">
        <v>760</v>
      </c>
      <c r="D388" s="176" t="s">
        <v>160</v>
      </c>
      <c r="E388" s="177">
        <v>6.9250000000000007</v>
      </c>
      <c r="F388" s="178"/>
      <c r="G388" s="179">
        <f>ROUND(E388*F388,2)</f>
        <v>0</v>
      </c>
      <c r="H388" s="178"/>
      <c r="I388" s="179">
        <f>ROUND(E388*H388,2)</f>
        <v>0</v>
      </c>
      <c r="J388" s="178"/>
      <c r="K388" s="179">
        <f>ROUND(E388*J388,2)</f>
        <v>0</v>
      </c>
      <c r="L388" s="179">
        <v>15</v>
      </c>
      <c r="M388" s="179">
        <f>G388*(1+L388/100)</f>
        <v>0</v>
      </c>
      <c r="N388" s="179">
        <v>7.4800000000000005E-3</v>
      </c>
      <c r="O388" s="179">
        <f>ROUND(E388*N388,2)</f>
        <v>0.05</v>
      </c>
      <c r="P388" s="179">
        <v>0</v>
      </c>
      <c r="Q388" s="179">
        <f>ROUND(E388*P388,2)</f>
        <v>0</v>
      </c>
      <c r="R388" s="179"/>
      <c r="S388" s="179" t="s">
        <v>171</v>
      </c>
      <c r="T388" s="180" t="s">
        <v>172</v>
      </c>
      <c r="U388" s="157">
        <v>1.1000000000000001</v>
      </c>
      <c r="V388" s="157">
        <f>ROUND(E388*U388,2)</f>
        <v>7.62</v>
      </c>
      <c r="W388" s="157"/>
      <c r="X388" s="14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287</v>
      </c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ht="33.75" outlineLevel="1" x14ac:dyDescent="0.2">
      <c r="A389" s="167">
        <v>113</v>
      </c>
      <c r="B389" s="168" t="s">
        <v>761</v>
      </c>
      <c r="C389" s="183" t="s">
        <v>762</v>
      </c>
      <c r="D389" s="169" t="s">
        <v>160</v>
      </c>
      <c r="E389" s="170">
        <v>3.5430000000000001</v>
      </c>
      <c r="F389" s="171"/>
      <c r="G389" s="172">
        <f>ROUND(E389*F389,2)</f>
        <v>0</v>
      </c>
      <c r="H389" s="171"/>
      <c r="I389" s="172">
        <f>ROUND(E389*H389,2)</f>
        <v>0</v>
      </c>
      <c r="J389" s="171"/>
      <c r="K389" s="172">
        <f>ROUND(E389*J389,2)</f>
        <v>0</v>
      </c>
      <c r="L389" s="172">
        <v>15</v>
      </c>
      <c r="M389" s="172">
        <f>G389*(1+L389/100)</f>
        <v>0</v>
      </c>
      <c r="N389" s="172">
        <v>8.1000000000000003E-2</v>
      </c>
      <c r="O389" s="172">
        <f>ROUND(E389*N389,2)</f>
        <v>0.28999999999999998</v>
      </c>
      <c r="P389" s="172">
        <v>0</v>
      </c>
      <c r="Q389" s="172">
        <f>ROUND(E389*P389,2)</f>
        <v>0</v>
      </c>
      <c r="R389" s="172"/>
      <c r="S389" s="172" t="s">
        <v>194</v>
      </c>
      <c r="T389" s="173" t="s">
        <v>162</v>
      </c>
      <c r="U389" s="157">
        <v>0</v>
      </c>
      <c r="V389" s="157">
        <f>ROUND(E389*U389,2)</f>
        <v>0</v>
      </c>
      <c r="W389" s="157"/>
      <c r="X389" s="14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349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4" t="s">
        <v>749</v>
      </c>
      <c r="D390" s="158"/>
      <c r="E390" s="159"/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48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165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4" t="s">
        <v>763</v>
      </c>
      <c r="D391" s="158"/>
      <c r="E391" s="159"/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4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165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4" t="s">
        <v>764</v>
      </c>
      <c r="D392" s="158"/>
      <c r="E392" s="159"/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48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165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4" t="s">
        <v>765</v>
      </c>
      <c r="D393" s="158"/>
      <c r="E393" s="159"/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4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165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4" t="s">
        <v>766</v>
      </c>
      <c r="D394" s="158"/>
      <c r="E394" s="159">
        <v>3.5430000000000001</v>
      </c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4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165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ht="22.5" outlineLevel="1" x14ac:dyDescent="0.2">
      <c r="A395" s="167">
        <v>114</v>
      </c>
      <c r="B395" s="168" t="s">
        <v>767</v>
      </c>
      <c r="C395" s="183" t="s">
        <v>768</v>
      </c>
      <c r="D395" s="169" t="s">
        <v>160</v>
      </c>
      <c r="E395" s="170">
        <v>5.4600000000000009</v>
      </c>
      <c r="F395" s="171"/>
      <c r="G395" s="172">
        <f>ROUND(E395*F395,2)</f>
        <v>0</v>
      </c>
      <c r="H395" s="171"/>
      <c r="I395" s="172">
        <f>ROUND(E395*H395,2)</f>
        <v>0</v>
      </c>
      <c r="J395" s="171"/>
      <c r="K395" s="172">
        <f>ROUND(E395*J395,2)</f>
        <v>0</v>
      </c>
      <c r="L395" s="172">
        <v>15</v>
      </c>
      <c r="M395" s="172">
        <f>G395*(1+L395/100)</f>
        <v>0</v>
      </c>
      <c r="N395" s="172">
        <v>5.4000000000000006E-2</v>
      </c>
      <c r="O395" s="172">
        <f>ROUND(E395*N395,2)</f>
        <v>0.28999999999999998</v>
      </c>
      <c r="P395" s="172">
        <v>0</v>
      </c>
      <c r="Q395" s="172">
        <f>ROUND(E395*P395,2)</f>
        <v>0</v>
      </c>
      <c r="R395" s="172"/>
      <c r="S395" s="172" t="s">
        <v>194</v>
      </c>
      <c r="T395" s="173" t="s">
        <v>162</v>
      </c>
      <c r="U395" s="157">
        <v>0</v>
      </c>
      <c r="V395" s="157">
        <f>ROUND(E395*U395,2)</f>
        <v>0</v>
      </c>
      <c r="W395" s="157"/>
      <c r="X395" s="14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349</v>
      </c>
      <c r="AH395" s="148"/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4" t="s">
        <v>749</v>
      </c>
      <c r="D396" s="158"/>
      <c r="E396" s="159"/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4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165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84" t="s">
        <v>769</v>
      </c>
      <c r="D397" s="158"/>
      <c r="E397" s="159"/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4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165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184" t="s">
        <v>770</v>
      </c>
      <c r="D398" s="158"/>
      <c r="E398" s="159"/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4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165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4" t="s">
        <v>771</v>
      </c>
      <c r="D399" s="158"/>
      <c r="E399" s="159"/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4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165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4" t="s">
        <v>772</v>
      </c>
      <c r="D400" s="158"/>
      <c r="E400" s="159">
        <v>5.4600000000000009</v>
      </c>
      <c r="F400" s="157"/>
      <c r="G400" s="157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  <c r="S400" s="157"/>
      <c r="T400" s="157"/>
      <c r="U400" s="157"/>
      <c r="V400" s="157"/>
      <c r="W400" s="157"/>
      <c r="X400" s="14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165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74">
        <v>115</v>
      </c>
      <c r="B401" s="175" t="s">
        <v>773</v>
      </c>
      <c r="C401" s="185" t="s">
        <v>774</v>
      </c>
      <c r="D401" s="176" t="s">
        <v>355</v>
      </c>
      <c r="E401" s="177">
        <v>0.65100000000000002</v>
      </c>
      <c r="F401" s="178"/>
      <c r="G401" s="179">
        <f>ROUND(E401*F401,2)</f>
        <v>0</v>
      </c>
      <c r="H401" s="178"/>
      <c r="I401" s="179">
        <f>ROUND(E401*H401,2)</f>
        <v>0</v>
      </c>
      <c r="J401" s="178"/>
      <c r="K401" s="179">
        <f>ROUND(E401*J401,2)</f>
        <v>0</v>
      </c>
      <c r="L401" s="179">
        <v>15</v>
      </c>
      <c r="M401" s="179">
        <f>G401*(1+L401/100)</f>
        <v>0</v>
      </c>
      <c r="N401" s="179">
        <v>0</v>
      </c>
      <c r="O401" s="179">
        <f>ROUND(E401*N401,2)</f>
        <v>0</v>
      </c>
      <c r="P401" s="179">
        <v>0</v>
      </c>
      <c r="Q401" s="179">
        <f>ROUND(E401*P401,2)</f>
        <v>0</v>
      </c>
      <c r="R401" s="179"/>
      <c r="S401" s="179" t="s">
        <v>171</v>
      </c>
      <c r="T401" s="180" t="s">
        <v>172</v>
      </c>
      <c r="U401" s="157">
        <v>1.6700000000000002</v>
      </c>
      <c r="V401" s="157">
        <f>ROUND(E401*U401,2)</f>
        <v>1.0900000000000001</v>
      </c>
      <c r="W401" s="157"/>
      <c r="X401" s="14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287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x14ac:dyDescent="0.2">
      <c r="A402" s="161" t="s">
        <v>156</v>
      </c>
      <c r="B402" s="162" t="s">
        <v>119</v>
      </c>
      <c r="C402" s="182" t="s">
        <v>120</v>
      </c>
      <c r="D402" s="163"/>
      <c r="E402" s="164"/>
      <c r="F402" s="165"/>
      <c r="G402" s="165">
        <f>SUMIF(AG403:AG418,"&lt;&gt;NOR",G403:G418)</f>
        <v>0</v>
      </c>
      <c r="H402" s="165"/>
      <c r="I402" s="165">
        <f>SUM(I403:I418)</f>
        <v>0</v>
      </c>
      <c r="J402" s="165"/>
      <c r="K402" s="165">
        <f>SUM(K403:K418)</f>
        <v>0</v>
      </c>
      <c r="L402" s="165"/>
      <c r="M402" s="165">
        <f>SUM(M403:M418)</f>
        <v>0</v>
      </c>
      <c r="N402" s="165"/>
      <c r="O402" s="165">
        <f>SUM(O403:O418)</f>
        <v>0.13</v>
      </c>
      <c r="P402" s="165"/>
      <c r="Q402" s="165">
        <f>SUM(Q403:Q418)</f>
        <v>0</v>
      </c>
      <c r="R402" s="165"/>
      <c r="S402" s="165"/>
      <c r="T402" s="166"/>
      <c r="U402" s="160"/>
      <c r="V402" s="160">
        <f>SUM(V403:V418)</f>
        <v>0.3</v>
      </c>
      <c r="W402" s="160"/>
      <c r="AG402" t="s">
        <v>157</v>
      </c>
    </row>
    <row r="403" spans="1:60" outlineLevel="1" x14ac:dyDescent="0.2">
      <c r="A403" s="167">
        <v>116</v>
      </c>
      <c r="B403" s="168" t="s">
        <v>775</v>
      </c>
      <c r="C403" s="183" t="s">
        <v>776</v>
      </c>
      <c r="D403" s="169" t="s">
        <v>160</v>
      </c>
      <c r="E403" s="170">
        <v>4.95</v>
      </c>
      <c r="F403" s="171"/>
      <c r="G403" s="172">
        <f>ROUND(E403*F403,2)</f>
        <v>0</v>
      </c>
      <c r="H403" s="171"/>
      <c r="I403" s="172">
        <f>ROUND(E403*H403,2)</f>
        <v>0</v>
      </c>
      <c r="J403" s="171"/>
      <c r="K403" s="172">
        <f>ROUND(E403*J403,2)</f>
        <v>0</v>
      </c>
      <c r="L403" s="172">
        <v>15</v>
      </c>
      <c r="M403" s="172">
        <f>G403*(1+L403/100)</f>
        <v>0</v>
      </c>
      <c r="N403" s="172">
        <v>2.0000000000000001E-4</v>
      </c>
      <c r="O403" s="172">
        <f>ROUND(E403*N403,2)</f>
        <v>0</v>
      </c>
      <c r="P403" s="172">
        <v>0</v>
      </c>
      <c r="Q403" s="172">
        <f>ROUND(E403*P403,2)</f>
        <v>0</v>
      </c>
      <c r="R403" s="172"/>
      <c r="S403" s="172" t="s">
        <v>161</v>
      </c>
      <c r="T403" s="173" t="s">
        <v>162</v>
      </c>
      <c r="U403" s="157">
        <v>0</v>
      </c>
      <c r="V403" s="157">
        <f>ROUND(E403*U403,2)</f>
        <v>0</v>
      </c>
      <c r="W403" s="157"/>
      <c r="X403" s="14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287</v>
      </c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4" t="s">
        <v>749</v>
      </c>
      <c r="D404" s="158"/>
      <c r="E404" s="159"/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48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165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4" t="s">
        <v>777</v>
      </c>
      <c r="D405" s="158"/>
      <c r="E405" s="159"/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4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165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84" t="s">
        <v>778</v>
      </c>
      <c r="D406" s="158"/>
      <c r="E406" s="159"/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  <c r="S406" s="157"/>
      <c r="T406" s="157"/>
      <c r="U406" s="157"/>
      <c r="V406" s="157"/>
      <c r="W406" s="157"/>
      <c r="X406" s="148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165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4" t="s">
        <v>779</v>
      </c>
      <c r="D407" s="158"/>
      <c r="E407" s="159">
        <v>4.95</v>
      </c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4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165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ht="33.75" outlineLevel="1" x14ac:dyDescent="0.2">
      <c r="A408" s="167">
        <v>117</v>
      </c>
      <c r="B408" s="168" t="s">
        <v>780</v>
      </c>
      <c r="C408" s="183" t="s">
        <v>781</v>
      </c>
      <c r="D408" s="169" t="s">
        <v>160</v>
      </c>
      <c r="E408" s="170">
        <v>4.95</v>
      </c>
      <c r="F408" s="171"/>
      <c r="G408" s="172">
        <f>ROUND(E408*F408,2)</f>
        <v>0</v>
      </c>
      <c r="H408" s="171"/>
      <c r="I408" s="172">
        <f>ROUND(E408*H408,2)</f>
        <v>0</v>
      </c>
      <c r="J408" s="171"/>
      <c r="K408" s="172">
        <f>ROUND(E408*J408,2)</f>
        <v>0</v>
      </c>
      <c r="L408" s="172">
        <v>15</v>
      </c>
      <c r="M408" s="172">
        <f>G408*(1+L408/100)</f>
        <v>0</v>
      </c>
      <c r="N408" s="172">
        <v>7.5000000000000006E-3</v>
      </c>
      <c r="O408" s="172">
        <f>ROUND(E408*N408,2)</f>
        <v>0.04</v>
      </c>
      <c r="P408" s="172">
        <v>0</v>
      </c>
      <c r="Q408" s="172">
        <f>ROUND(E408*P408,2)</f>
        <v>0</v>
      </c>
      <c r="R408" s="172"/>
      <c r="S408" s="172" t="s">
        <v>161</v>
      </c>
      <c r="T408" s="173" t="s">
        <v>162</v>
      </c>
      <c r="U408" s="157">
        <v>0</v>
      </c>
      <c r="V408" s="157">
        <f>ROUND(E408*U408,2)</f>
        <v>0</v>
      </c>
      <c r="W408" s="157"/>
      <c r="X408" s="14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287</v>
      </c>
      <c r="AH408" s="148"/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4" t="s">
        <v>749</v>
      </c>
      <c r="D409" s="158"/>
      <c r="E409" s="159"/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4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165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4" t="s">
        <v>782</v>
      </c>
      <c r="D410" s="158"/>
      <c r="E410" s="159"/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4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165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4" t="s">
        <v>778</v>
      </c>
      <c r="D411" s="158"/>
      <c r="E411" s="159"/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4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165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4" t="s">
        <v>779</v>
      </c>
      <c r="D412" s="158"/>
      <c r="E412" s="159">
        <v>4.95</v>
      </c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4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165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ht="33.75" outlineLevel="1" x14ac:dyDescent="0.2">
      <c r="A413" s="167">
        <v>118</v>
      </c>
      <c r="B413" s="168" t="s">
        <v>783</v>
      </c>
      <c r="C413" s="183" t="s">
        <v>784</v>
      </c>
      <c r="D413" s="169" t="s">
        <v>160</v>
      </c>
      <c r="E413" s="170">
        <v>4.95</v>
      </c>
      <c r="F413" s="171"/>
      <c r="G413" s="172">
        <f>ROUND(E413*F413,2)</f>
        <v>0</v>
      </c>
      <c r="H413" s="171"/>
      <c r="I413" s="172">
        <f>ROUND(E413*H413,2)</f>
        <v>0</v>
      </c>
      <c r="J413" s="171"/>
      <c r="K413" s="172">
        <f>ROUND(E413*J413,2)</f>
        <v>0</v>
      </c>
      <c r="L413" s="172">
        <v>15</v>
      </c>
      <c r="M413" s="172">
        <f>G413*(1+L413/100)</f>
        <v>0</v>
      </c>
      <c r="N413" s="172">
        <v>1.7610000000000001E-2</v>
      </c>
      <c r="O413" s="172">
        <f>ROUND(E413*N413,2)</f>
        <v>0.09</v>
      </c>
      <c r="P413" s="172">
        <v>0</v>
      </c>
      <c r="Q413" s="172">
        <f>ROUND(E413*P413,2)</f>
        <v>0</v>
      </c>
      <c r="R413" s="172"/>
      <c r="S413" s="172" t="s">
        <v>161</v>
      </c>
      <c r="T413" s="173" t="s">
        <v>162</v>
      </c>
      <c r="U413" s="157">
        <v>0</v>
      </c>
      <c r="V413" s="157">
        <f>ROUND(E413*U413,2)</f>
        <v>0</v>
      </c>
      <c r="W413" s="157"/>
      <c r="X413" s="14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287</v>
      </c>
      <c r="AH413" s="148"/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4" t="s">
        <v>749</v>
      </c>
      <c r="D414" s="158"/>
      <c r="E414" s="159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4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165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4" t="s">
        <v>785</v>
      </c>
      <c r="D415" s="158"/>
      <c r="E415" s="159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4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165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4" t="s">
        <v>786</v>
      </c>
      <c r="D416" s="158"/>
      <c r="E416" s="159"/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4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165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4" t="s">
        <v>779</v>
      </c>
      <c r="D417" s="158"/>
      <c r="E417" s="159">
        <v>4.95</v>
      </c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48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165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74">
        <v>119</v>
      </c>
      <c r="B418" s="175" t="s">
        <v>787</v>
      </c>
      <c r="C418" s="185" t="s">
        <v>788</v>
      </c>
      <c r="D418" s="176" t="s">
        <v>355</v>
      </c>
      <c r="E418" s="177">
        <v>0.125</v>
      </c>
      <c r="F418" s="178"/>
      <c r="G418" s="179">
        <f>ROUND(E418*F418,2)</f>
        <v>0</v>
      </c>
      <c r="H418" s="178"/>
      <c r="I418" s="179">
        <f>ROUND(E418*H418,2)</f>
        <v>0</v>
      </c>
      <c r="J418" s="178"/>
      <c r="K418" s="179">
        <f>ROUND(E418*J418,2)</f>
        <v>0</v>
      </c>
      <c r="L418" s="179">
        <v>15</v>
      </c>
      <c r="M418" s="179">
        <f>G418*(1+L418/100)</f>
        <v>0</v>
      </c>
      <c r="N418" s="179">
        <v>0</v>
      </c>
      <c r="O418" s="179">
        <f>ROUND(E418*N418,2)</f>
        <v>0</v>
      </c>
      <c r="P418" s="179">
        <v>0</v>
      </c>
      <c r="Q418" s="179">
        <f>ROUND(E418*P418,2)</f>
        <v>0</v>
      </c>
      <c r="R418" s="179"/>
      <c r="S418" s="179" t="s">
        <v>171</v>
      </c>
      <c r="T418" s="180" t="s">
        <v>172</v>
      </c>
      <c r="U418" s="157">
        <v>2.4010000000000002</v>
      </c>
      <c r="V418" s="157">
        <f>ROUND(E418*U418,2)</f>
        <v>0.3</v>
      </c>
      <c r="W418" s="157"/>
      <c r="X418" s="14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287</v>
      </c>
      <c r="AH418" s="148"/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x14ac:dyDescent="0.2">
      <c r="A419" s="161" t="s">
        <v>156</v>
      </c>
      <c r="B419" s="162" t="s">
        <v>123</v>
      </c>
      <c r="C419" s="182" t="s">
        <v>124</v>
      </c>
      <c r="D419" s="163"/>
      <c r="E419" s="164"/>
      <c r="F419" s="165"/>
      <c r="G419" s="165">
        <f>SUMIF(AG420:AG442,"&lt;&gt;NOR",G420:G442)</f>
        <v>0</v>
      </c>
      <c r="H419" s="165"/>
      <c r="I419" s="165">
        <f>SUM(I420:I442)</f>
        <v>0</v>
      </c>
      <c r="J419" s="165"/>
      <c r="K419" s="165">
        <f>SUM(K420:K442)</f>
        <v>0</v>
      </c>
      <c r="L419" s="165"/>
      <c r="M419" s="165">
        <f>SUM(M420:M442)</f>
        <v>0</v>
      </c>
      <c r="N419" s="165"/>
      <c r="O419" s="165">
        <f>SUM(O420:O442)</f>
        <v>0.01</v>
      </c>
      <c r="P419" s="165"/>
      <c r="Q419" s="165">
        <f>SUM(Q420:Q442)</f>
        <v>0</v>
      </c>
      <c r="R419" s="165"/>
      <c r="S419" s="165"/>
      <c r="T419" s="166"/>
      <c r="U419" s="160"/>
      <c r="V419" s="160">
        <f>SUM(V420:V442)</f>
        <v>5.57</v>
      </c>
      <c r="W419" s="160"/>
      <c r="AG419" t="s">
        <v>157</v>
      </c>
    </row>
    <row r="420" spans="1:60" outlineLevel="1" x14ac:dyDescent="0.2">
      <c r="A420" s="167">
        <v>120</v>
      </c>
      <c r="B420" s="168" t="s">
        <v>789</v>
      </c>
      <c r="C420" s="183" t="s">
        <v>790</v>
      </c>
      <c r="D420" s="169" t="s">
        <v>160</v>
      </c>
      <c r="E420" s="170">
        <v>39.39</v>
      </c>
      <c r="F420" s="171"/>
      <c r="G420" s="172">
        <f>ROUND(E420*F420,2)</f>
        <v>0</v>
      </c>
      <c r="H420" s="171"/>
      <c r="I420" s="172">
        <f>ROUND(E420*H420,2)</f>
        <v>0</v>
      </c>
      <c r="J420" s="171"/>
      <c r="K420" s="172">
        <f>ROUND(E420*J420,2)</f>
        <v>0</v>
      </c>
      <c r="L420" s="172">
        <v>15</v>
      </c>
      <c r="M420" s="172">
        <f>G420*(1+L420/100)</f>
        <v>0</v>
      </c>
      <c r="N420" s="172">
        <v>0</v>
      </c>
      <c r="O420" s="172">
        <f>ROUND(E420*N420,2)</f>
        <v>0</v>
      </c>
      <c r="P420" s="172">
        <v>0</v>
      </c>
      <c r="Q420" s="172">
        <f>ROUND(E420*P420,2)</f>
        <v>0</v>
      </c>
      <c r="R420" s="172"/>
      <c r="S420" s="172" t="s">
        <v>171</v>
      </c>
      <c r="T420" s="173" t="s">
        <v>172</v>
      </c>
      <c r="U420" s="157">
        <v>7.0000000000000001E-3</v>
      </c>
      <c r="V420" s="157">
        <f>ROUND(E420*U420,2)</f>
        <v>0.28000000000000003</v>
      </c>
      <c r="W420" s="157"/>
      <c r="X420" s="148"/>
      <c r="Y420" s="148"/>
      <c r="Z420" s="148"/>
      <c r="AA420" s="148"/>
      <c r="AB420" s="148"/>
      <c r="AC420" s="148"/>
      <c r="AD420" s="148"/>
      <c r="AE420" s="148"/>
      <c r="AF420" s="148"/>
      <c r="AG420" s="148" t="s">
        <v>287</v>
      </c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84" t="s">
        <v>249</v>
      </c>
      <c r="D421" s="158"/>
      <c r="E421" s="159"/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48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165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55"/>
      <c r="B422" s="156"/>
      <c r="C422" s="184" t="s">
        <v>791</v>
      </c>
      <c r="D422" s="158"/>
      <c r="E422" s="159"/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48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165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4" t="s">
        <v>792</v>
      </c>
      <c r="D423" s="158"/>
      <c r="E423" s="159"/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48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165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4" t="s">
        <v>793</v>
      </c>
      <c r="D424" s="158"/>
      <c r="E424" s="159">
        <v>39.39</v>
      </c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4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165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67">
        <v>121</v>
      </c>
      <c r="B425" s="168" t="s">
        <v>794</v>
      </c>
      <c r="C425" s="183" t="s">
        <v>795</v>
      </c>
      <c r="D425" s="169" t="s">
        <v>160</v>
      </c>
      <c r="E425" s="170">
        <v>39.39</v>
      </c>
      <c r="F425" s="171"/>
      <c r="G425" s="172">
        <f>ROUND(E425*F425,2)</f>
        <v>0</v>
      </c>
      <c r="H425" s="171"/>
      <c r="I425" s="172">
        <f>ROUND(E425*H425,2)</f>
        <v>0</v>
      </c>
      <c r="J425" s="171"/>
      <c r="K425" s="172">
        <f>ROUND(E425*J425,2)</f>
        <v>0</v>
      </c>
      <c r="L425" s="172">
        <v>15</v>
      </c>
      <c r="M425" s="172">
        <f>G425*(1+L425/100)</f>
        <v>0</v>
      </c>
      <c r="N425" s="172">
        <v>7.0000000000000007E-5</v>
      </c>
      <c r="O425" s="172">
        <f>ROUND(E425*N425,2)</f>
        <v>0</v>
      </c>
      <c r="P425" s="172">
        <v>0</v>
      </c>
      <c r="Q425" s="172">
        <f>ROUND(E425*P425,2)</f>
        <v>0</v>
      </c>
      <c r="R425" s="172"/>
      <c r="S425" s="172" t="s">
        <v>171</v>
      </c>
      <c r="T425" s="173" t="s">
        <v>172</v>
      </c>
      <c r="U425" s="157">
        <v>3.2480000000000002E-2</v>
      </c>
      <c r="V425" s="157">
        <f>ROUND(E425*U425,2)</f>
        <v>1.28</v>
      </c>
      <c r="W425" s="157"/>
      <c r="X425" s="148"/>
      <c r="Y425" s="148"/>
      <c r="Z425" s="148"/>
      <c r="AA425" s="148"/>
      <c r="AB425" s="148"/>
      <c r="AC425" s="148"/>
      <c r="AD425" s="148"/>
      <c r="AE425" s="148"/>
      <c r="AF425" s="148"/>
      <c r="AG425" s="148" t="s">
        <v>287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4" t="s">
        <v>249</v>
      </c>
      <c r="D426" s="158"/>
      <c r="E426" s="159"/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4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165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4" t="s">
        <v>796</v>
      </c>
      <c r="D427" s="158"/>
      <c r="E427" s="159"/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48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165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4" t="s">
        <v>792</v>
      </c>
      <c r="D428" s="158"/>
      <c r="E428" s="159"/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48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165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4" t="s">
        <v>793</v>
      </c>
      <c r="D429" s="158"/>
      <c r="E429" s="159">
        <v>39.39</v>
      </c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48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165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67">
        <v>122</v>
      </c>
      <c r="B430" s="168" t="s">
        <v>797</v>
      </c>
      <c r="C430" s="183" t="s">
        <v>798</v>
      </c>
      <c r="D430" s="169" t="s">
        <v>160</v>
      </c>
      <c r="E430" s="170">
        <v>39.39</v>
      </c>
      <c r="F430" s="171"/>
      <c r="G430" s="172">
        <f>ROUND(E430*F430,2)</f>
        <v>0</v>
      </c>
      <c r="H430" s="171"/>
      <c r="I430" s="172">
        <f>ROUND(E430*H430,2)</f>
        <v>0</v>
      </c>
      <c r="J430" s="171"/>
      <c r="K430" s="172">
        <f>ROUND(E430*J430,2)</f>
        <v>0</v>
      </c>
      <c r="L430" s="172">
        <v>15</v>
      </c>
      <c r="M430" s="172">
        <f>G430*(1+L430/100)</f>
        <v>0</v>
      </c>
      <c r="N430" s="172">
        <v>2.9E-4</v>
      </c>
      <c r="O430" s="172">
        <f>ROUND(E430*N430,2)</f>
        <v>0.01</v>
      </c>
      <c r="P430" s="172">
        <v>0</v>
      </c>
      <c r="Q430" s="172">
        <f>ROUND(E430*P430,2)</f>
        <v>0</v>
      </c>
      <c r="R430" s="172"/>
      <c r="S430" s="172" t="s">
        <v>171</v>
      </c>
      <c r="T430" s="173" t="s">
        <v>172</v>
      </c>
      <c r="U430" s="157">
        <v>0.10191</v>
      </c>
      <c r="V430" s="157">
        <f>ROUND(E430*U430,2)</f>
        <v>4.01</v>
      </c>
      <c r="W430" s="157"/>
      <c r="X430" s="148"/>
      <c r="Y430" s="148"/>
      <c r="Z430" s="148"/>
      <c r="AA430" s="148"/>
      <c r="AB430" s="148"/>
      <c r="AC430" s="148"/>
      <c r="AD430" s="148"/>
      <c r="AE430" s="148"/>
      <c r="AF430" s="148"/>
      <c r="AG430" s="148" t="s">
        <v>287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84" t="s">
        <v>249</v>
      </c>
      <c r="D431" s="158"/>
      <c r="E431" s="159"/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4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165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84" t="s">
        <v>799</v>
      </c>
      <c r="D432" s="158"/>
      <c r="E432" s="159"/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48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165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184" t="s">
        <v>667</v>
      </c>
      <c r="D433" s="158"/>
      <c r="E433" s="159"/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48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165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4" t="s">
        <v>668</v>
      </c>
      <c r="D434" s="158"/>
      <c r="E434" s="159"/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48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165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4" t="s">
        <v>440</v>
      </c>
      <c r="D435" s="158"/>
      <c r="E435" s="159"/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4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165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4" t="s">
        <v>415</v>
      </c>
      <c r="D436" s="158"/>
      <c r="E436" s="159"/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4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165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4" t="s">
        <v>445</v>
      </c>
      <c r="D437" s="158"/>
      <c r="E437" s="159"/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48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165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84" t="s">
        <v>793</v>
      </c>
      <c r="D438" s="158"/>
      <c r="E438" s="159">
        <v>39.39</v>
      </c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48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165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ht="33.75" outlineLevel="1" x14ac:dyDescent="0.2">
      <c r="A439" s="167">
        <v>123</v>
      </c>
      <c r="B439" s="168" t="s">
        <v>800</v>
      </c>
      <c r="C439" s="183" t="s">
        <v>801</v>
      </c>
      <c r="D439" s="169" t="s">
        <v>160</v>
      </c>
      <c r="E439" s="170">
        <v>39.39</v>
      </c>
      <c r="F439" s="171"/>
      <c r="G439" s="172">
        <f>ROUND(E439*F439,2)</f>
        <v>0</v>
      </c>
      <c r="H439" s="171"/>
      <c r="I439" s="172">
        <f>ROUND(E439*H439,2)</f>
        <v>0</v>
      </c>
      <c r="J439" s="171"/>
      <c r="K439" s="172">
        <f>ROUND(E439*J439,2)</f>
        <v>0</v>
      </c>
      <c r="L439" s="172">
        <v>15</v>
      </c>
      <c r="M439" s="172">
        <f>G439*(1+L439/100)</f>
        <v>0</v>
      </c>
      <c r="N439" s="172">
        <v>2.0000000000000002E-5</v>
      </c>
      <c r="O439" s="172">
        <f>ROUND(E439*N439,2)</f>
        <v>0</v>
      </c>
      <c r="P439" s="172">
        <v>0</v>
      </c>
      <c r="Q439" s="172">
        <f>ROUND(E439*P439,2)</f>
        <v>0</v>
      </c>
      <c r="R439" s="172"/>
      <c r="S439" s="172" t="s">
        <v>161</v>
      </c>
      <c r="T439" s="173" t="s">
        <v>162</v>
      </c>
      <c r="U439" s="157">
        <v>0</v>
      </c>
      <c r="V439" s="157">
        <f>ROUND(E439*U439,2)</f>
        <v>0</v>
      </c>
      <c r="W439" s="157"/>
      <c r="X439" s="14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287</v>
      </c>
      <c r="AH439" s="148"/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84" t="s">
        <v>802</v>
      </c>
      <c r="D440" s="158"/>
      <c r="E440" s="159"/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4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165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55"/>
      <c r="B441" s="156"/>
      <c r="C441" s="184" t="s">
        <v>792</v>
      </c>
      <c r="D441" s="158"/>
      <c r="E441" s="159"/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48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165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4" t="s">
        <v>793</v>
      </c>
      <c r="D442" s="158"/>
      <c r="E442" s="159">
        <v>39.39</v>
      </c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4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165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x14ac:dyDescent="0.2">
      <c r="A443" s="5"/>
      <c r="B443" s="6"/>
      <c r="C443" s="186"/>
      <c r="D443" s="8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AE443">
        <v>15</v>
      </c>
      <c r="AF443">
        <v>21</v>
      </c>
    </row>
    <row r="444" spans="1:60" x14ac:dyDescent="0.2">
      <c r="A444" s="151"/>
      <c r="B444" s="152" t="s">
        <v>31</v>
      </c>
      <c r="C444" s="187"/>
      <c r="D444" s="153"/>
      <c r="E444" s="154"/>
      <c r="F444" s="154"/>
      <c r="G444" s="181">
        <f>G8+G27+G53+G111+G145+G216+G229+G238+G240+G242+G251+G275+G298+G340+G345+G350+G376+G402+G419</f>
        <v>0</v>
      </c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AE444">
        <f>SUMIF(L7:L442,AE443,G7:G442)</f>
        <v>0</v>
      </c>
      <c r="AF444">
        <f>SUMIF(L7:L442,AF443,G7:G442)</f>
        <v>0</v>
      </c>
      <c r="AG444" t="s">
        <v>368</v>
      </c>
    </row>
    <row r="445" spans="1:60" x14ac:dyDescent="0.2">
      <c r="A445" s="5"/>
      <c r="B445" s="6"/>
      <c r="C445" s="186"/>
      <c r="D445" s="8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</row>
    <row r="446" spans="1:60" x14ac:dyDescent="0.2">
      <c r="A446" s="5"/>
      <c r="B446" s="6"/>
      <c r="C446" s="186"/>
      <c r="D446" s="8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</row>
    <row r="447" spans="1:60" x14ac:dyDescent="0.2">
      <c r="A447" s="258" t="s">
        <v>369</v>
      </c>
      <c r="B447" s="258"/>
      <c r="C447" s="259"/>
      <c r="D447" s="8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</row>
    <row r="448" spans="1:60" x14ac:dyDescent="0.2">
      <c r="A448" s="239"/>
      <c r="B448" s="240"/>
      <c r="C448" s="241"/>
      <c r="D448" s="240"/>
      <c r="E448" s="240"/>
      <c r="F448" s="240"/>
      <c r="G448" s="242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AG448" t="s">
        <v>370</v>
      </c>
    </row>
    <row r="449" spans="1:33" x14ac:dyDescent="0.2">
      <c r="A449" s="243"/>
      <c r="B449" s="244"/>
      <c r="C449" s="245"/>
      <c r="D449" s="244"/>
      <c r="E449" s="244"/>
      <c r="F449" s="244"/>
      <c r="G449" s="246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</row>
    <row r="450" spans="1:33" x14ac:dyDescent="0.2">
      <c r="A450" s="243"/>
      <c r="B450" s="244"/>
      <c r="C450" s="245"/>
      <c r="D450" s="244"/>
      <c r="E450" s="244"/>
      <c r="F450" s="244"/>
      <c r="G450" s="246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</row>
    <row r="451" spans="1:33" x14ac:dyDescent="0.2">
      <c r="A451" s="243"/>
      <c r="B451" s="244"/>
      <c r="C451" s="245"/>
      <c r="D451" s="244"/>
      <c r="E451" s="244"/>
      <c r="F451" s="244"/>
      <c r="G451" s="246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</row>
    <row r="452" spans="1:33" x14ac:dyDescent="0.2">
      <c r="A452" s="247"/>
      <c r="B452" s="248"/>
      <c r="C452" s="249"/>
      <c r="D452" s="248"/>
      <c r="E452" s="248"/>
      <c r="F452" s="248"/>
      <c r="G452" s="250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</row>
    <row r="453" spans="1:33" x14ac:dyDescent="0.2">
      <c r="A453" s="5"/>
      <c r="B453" s="6"/>
      <c r="C453" s="186"/>
      <c r="D453" s="8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</row>
    <row r="454" spans="1:33" x14ac:dyDescent="0.2">
      <c r="C454" s="188"/>
      <c r="D454" s="139"/>
      <c r="AG454" t="s">
        <v>371</v>
      </c>
    </row>
    <row r="455" spans="1:33" x14ac:dyDescent="0.2">
      <c r="D455" s="139"/>
    </row>
    <row r="456" spans="1:33" x14ac:dyDescent="0.2">
      <c r="D456" s="139"/>
    </row>
    <row r="457" spans="1:33" x14ac:dyDescent="0.2">
      <c r="D457" s="139"/>
    </row>
    <row r="458" spans="1:33" x14ac:dyDescent="0.2">
      <c r="D458" s="139"/>
    </row>
    <row r="459" spans="1:33" x14ac:dyDescent="0.2">
      <c r="D459" s="139"/>
    </row>
    <row r="460" spans="1:33" x14ac:dyDescent="0.2">
      <c r="D460" s="139"/>
    </row>
    <row r="461" spans="1:33" x14ac:dyDescent="0.2">
      <c r="D461" s="139"/>
    </row>
    <row r="462" spans="1:33" x14ac:dyDescent="0.2">
      <c r="D462" s="139"/>
    </row>
    <row r="463" spans="1:33" x14ac:dyDescent="0.2">
      <c r="D463" s="139"/>
    </row>
    <row r="464" spans="1:33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algorithmName="SHA-512" hashValue="udtnRCgV2rps0sIMqiJWKZx1/5XVQftpxtaNuvlr2gE3Cg7xHdcbQz1nCurWvIubg9BXl1zFlrHj7U2LlDC/Aw==" saltValue="JDOiYAr63xTLM5m5BBmqtg==" spinCount="100000" sheet="1" objects="1" scenarios="1"/>
  <mergeCells count="6">
    <mergeCell ref="A448:G452"/>
    <mergeCell ref="A1:G1"/>
    <mergeCell ref="C2:G2"/>
    <mergeCell ref="C3:G3"/>
    <mergeCell ref="C4:G4"/>
    <mergeCell ref="A447:C44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132</v>
      </c>
    </row>
    <row r="2" spans="1:60" ht="25.15" customHeight="1" x14ac:dyDescent="0.2">
      <c r="A2" s="140" t="s">
        <v>8</v>
      </c>
      <c r="B2" s="75" t="s">
        <v>43</v>
      </c>
      <c r="C2" s="252" t="s">
        <v>44</v>
      </c>
      <c r="D2" s="253"/>
      <c r="E2" s="253"/>
      <c r="F2" s="253"/>
      <c r="G2" s="254"/>
      <c r="AG2" t="s">
        <v>133</v>
      </c>
    </row>
    <row r="3" spans="1:60" ht="25.15" customHeight="1" x14ac:dyDescent="0.2">
      <c r="A3" s="140" t="s">
        <v>9</v>
      </c>
      <c r="B3" s="75" t="s">
        <v>46</v>
      </c>
      <c r="C3" s="252" t="s">
        <v>44</v>
      </c>
      <c r="D3" s="253"/>
      <c r="E3" s="253"/>
      <c r="F3" s="253"/>
      <c r="G3" s="254"/>
      <c r="AC3" s="87" t="s">
        <v>133</v>
      </c>
      <c r="AG3" t="s">
        <v>134</v>
      </c>
    </row>
    <row r="4" spans="1:60" ht="25.15" customHeight="1" x14ac:dyDescent="0.2">
      <c r="A4" s="141" t="s">
        <v>10</v>
      </c>
      <c r="B4" s="142" t="s">
        <v>51</v>
      </c>
      <c r="C4" s="255" t="s">
        <v>52</v>
      </c>
      <c r="D4" s="256"/>
      <c r="E4" s="256"/>
      <c r="F4" s="256"/>
      <c r="G4" s="257"/>
      <c r="AG4" t="s">
        <v>135</v>
      </c>
    </row>
    <row r="5" spans="1:60" x14ac:dyDescent="0.2">
      <c r="D5" s="139"/>
    </row>
    <row r="6" spans="1:60" ht="38.25" x14ac:dyDescent="0.2">
      <c r="A6" s="144" t="s">
        <v>136</v>
      </c>
      <c r="B6" s="146" t="s">
        <v>137</v>
      </c>
      <c r="C6" s="146" t="s">
        <v>138</v>
      </c>
      <c r="D6" s="145" t="s">
        <v>139</v>
      </c>
      <c r="E6" s="144" t="s">
        <v>140</v>
      </c>
      <c r="F6" s="143" t="s">
        <v>141</v>
      </c>
      <c r="G6" s="144" t="s">
        <v>31</v>
      </c>
      <c r="H6" s="147" t="s">
        <v>32</v>
      </c>
      <c r="I6" s="147" t="s">
        <v>142</v>
      </c>
      <c r="J6" s="147" t="s">
        <v>33</v>
      </c>
      <c r="K6" s="147" t="s">
        <v>143</v>
      </c>
      <c r="L6" s="147" t="s">
        <v>144</v>
      </c>
      <c r="M6" s="147" t="s">
        <v>145</v>
      </c>
      <c r="N6" s="147" t="s">
        <v>146</v>
      </c>
      <c r="O6" s="147" t="s">
        <v>147</v>
      </c>
      <c r="P6" s="147" t="s">
        <v>148</v>
      </c>
      <c r="Q6" s="147" t="s">
        <v>149</v>
      </c>
      <c r="R6" s="147" t="s">
        <v>150</v>
      </c>
      <c r="S6" s="147" t="s">
        <v>151</v>
      </c>
      <c r="T6" s="147" t="s">
        <v>152</v>
      </c>
      <c r="U6" s="147" t="s">
        <v>153</v>
      </c>
      <c r="V6" s="147" t="s">
        <v>154</v>
      </c>
      <c r="W6" s="147" t="s">
        <v>155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156</v>
      </c>
      <c r="B8" s="162" t="s">
        <v>79</v>
      </c>
      <c r="C8" s="182" t="s">
        <v>80</v>
      </c>
      <c r="D8" s="163"/>
      <c r="E8" s="164"/>
      <c r="F8" s="165"/>
      <c r="G8" s="165">
        <f>SUMIF(AG9:AG9,"&lt;&gt;NOR",G9:G9)</f>
        <v>0</v>
      </c>
      <c r="H8" s="165"/>
      <c r="I8" s="165">
        <f>SUM(I9:I9)</f>
        <v>0</v>
      </c>
      <c r="J8" s="165"/>
      <c r="K8" s="165">
        <f>SUM(K9:K9)</f>
        <v>0</v>
      </c>
      <c r="L8" s="165"/>
      <c r="M8" s="165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5"/>
      <c r="S8" s="165"/>
      <c r="T8" s="166"/>
      <c r="U8" s="160"/>
      <c r="V8" s="160">
        <f>SUM(V9:V9)</f>
        <v>0</v>
      </c>
      <c r="W8" s="160"/>
      <c r="AG8" t="s">
        <v>157</v>
      </c>
    </row>
    <row r="9" spans="1:60" ht="45" outlineLevel="1" x14ac:dyDescent="0.2">
      <c r="A9" s="174">
        <v>1</v>
      </c>
      <c r="B9" s="175" t="s">
        <v>803</v>
      </c>
      <c r="C9" s="185" t="s">
        <v>804</v>
      </c>
      <c r="D9" s="176" t="s">
        <v>805</v>
      </c>
      <c r="E9" s="177">
        <v>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15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161</v>
      </c>
      <c r="T9" s="180" t="s">
        <v>162</v>
      </c>
      <c r="U9" s="157">
        <v>0</v>
      </c>
      <c r="V9" s="157">
        <f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349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5.5" x14ac:dyDescent="0.2">
      <c r="A10" s="161" t="s">
        <v>156</v>
      </c>
      <c r="B10" s="162" t="s">
        <v>81</v>
      </c>
      <c r="C10" s="182" t="s">
        <v>82</v>
      </c>
      <c r="D10" s="163"/>
      <c r="E10" s="164"/>
      <c r="F10" s="165"/>
      <c r="G10" s="165">
        <f>SUMIF(AG11:AG11,"&lt;&gt;NOR",G11:G11)</f>
        <v>0</v>
      </c>
      <c r="H10" s="165"/>
      <c r="I10" s="165">
        <f>SUM(I11:I11)</f>
        <v>0</v>
      </c>
      <c r="J10" s="165"/>
      <c r="K10" s="165">
        <f>SUM(K11:K11)</f>
        <v>0</v>
      </c>
      <c r="L10" s="165"/>
      <c r="M10" s="165">
        <f>SUM(M11:M11)</f>
        <v>0</v>
      </c>
      <c r="N10" s="165"/>
      <c r="O10" s="165">
        <f>SUM(O11:O11)</f>
        <v>0</v>
      </c>
      <c r="P10" s="165"/>
      <c r="Q10" s="165">
        <f>SUM(Q11:Q11)</f>
        <v>0</v>
      </c>
      <c r="R10" s="165"/>
      <c r="S10" s="165"/>
      <c r="T10" s="166"/>
      <c r="U10" s="160"/>
      <c r="V10" s="160">
        <f>SUM(V11:V11)</f>
        <v>0</v>
      </c>
      <c r="W10" s="160"/>
      <c r="AG10" t="s">
        <v>157</v>
      </c>
    </row>
    <row r="11" spans="1:60" ht="33.75" outlineLevel="1" x14ac:dyDescent="0.2">
      <c r="A11" s="174">
        <v>2</v>
      </c>
      <c r="B11" s="175" t="s">
        <v>806</v>
      </c>
      <c r="C11" s="185" t="s">
        <v>807</v>
      </c>
      <c r="D11" s="176" t="s">
        <v>805</v>
      </c>
      <c r="E11" s="177">
        <v>1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15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 t="s">
        <v>161</v>
      </c>
      <c r="T11" s="180" t="s">
        <v>162</v>
      </c>
      <c r="U11" s="157">
        <v>0</v>
      </c>
      <c r="V11" s="157">
        <f>ROUND(E11*U11,2)</f>
        <v>0</v>
      </c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163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1" t="s">
        <v>156</v>
      </c>
      <c r="B12" s="162" t="s">
        <v>83</v>
      </c>
      <c r="C12" s="182" t="s">
        <v>84</v>
      </c>
      <c r="D12" s="163"/>
      <c r="E12" s="164"/>
      <c r="F12" s="165"/>
      <c r="G12" s="165">
        <f>SUMIF(AG13:AG21,"&lt;&gt;NOR",G13:G21)</f>
        <v>0</v>
      </c>
      <c r="H12" s="165"/>
      <c r="I12" s="165">
        <f>SUM(I13:I21)</f>
        <v>0</v>
      </c>
      <c r="J12" s="165"/>
      <c r="K12" s="165">
        <f>SUM(K13:K21)</f>
        <v>0</v>
      </c>
      <c r="L12" s="165"/>
      <c r="M12" s="165">
        <f>SUM(M13:M21)</f>
        <v>0</v>
      </c>
      <c r="N12" s="165"/>
      <c r="O12" s="165">
        <f>SUM(O13:O21)</f>
        <v>0</v>
      </c>
      <c r="P12" s="165"/>
      <c r="Q12" s="165">
        <f>SUM(Q13:Q21)</f>
        <v>0</v>
      </c>
      <c r="R12" s="165"/>
      <c r="S12" s="165"/>
      <c r="T12" s="166"/>
      <c r="U12" s="160"/>
      <c r="V12" s="160">
        <f>SUM(V13:V21)</f>
        <v>0</v>
      </c>
      <c r="W12" s="160"/>
      <c r="AG12" t="s">
        <v>157</v>
      </c>
    </row>
    <row r="13" spans="1:60" ht="33.75" outlineLevel="1" x14ac:dyDescent="0.2">
      <c r="A13" s="174">
        <v>3</v>
      </c>
      <c r="B13" s="175" t="s">
        <v>808</v>
      </c>
      <c r="C13" s="185" t="s">
        <v>809</v>
      </c>
      <c r="D13" s="176" t="s">
        <v>805</v>
      </c>
      <c r="E13" s="177">
        <v>1</v>
      </c>
      <c r="F13" s="178"/>
      <c r="G13" s="179">
        <f t="shared" ref="G13:G21" si="0">ROUND(E13*F13,2)</f>
        <v>0</v>
      </c>
      <c r="H13" s="178"/>
      <c r="I13" s="179">
        <f t="shared" ref="I13:I21" si="1">ROUND(E13*H13,2)</f>
        <v>0</v>
      </c>
      <c r="J13" s="178"/>
      <c r="K13" s="179">
        <f t="shared" ref="K13:K21" si="2">ROUND(E13*J13,2)</f>
        <v>0</v>
      </c>
      <c r="L13" s="179">
        <v>15</v>
      </c>
      <c r="M13" s="179">
        <f t="shared" ref="M13:M21" si="3">G13*(1+L13/100)</f>
        <v>0</v>
      </c>
      <c r="N13" s="179">
        <v>0</v>
      </c>
      <c r="O13" s="179">
        <f t="shared" ref="O13:O21" si="4">ROUND(E13*N13,2)</f>
        <v>0</v>
      </c>
      <c r="P13" s="179">
        <v>0</v>
      </c>
      <c r="Q13" s="179">
        <f t="shared" ref="Q13:Q21" si="5">ROUND(E13*P13,2)</f>
        <v>0</v>
      </c>
      <c r="R13" s="179"/>
      <c r="S13" s="179" t="s">
        <v>161</v>
      </c>
      <c r="T13" s="180" t="s">
        <v>162</v>
      </c>
      <c r="U13" s="157">
        <v>0</v>
      </c>
      <c r="V13" s="157">
        <f t="shared" ref="V13:V21" si="6">ROUND(E13*U13,2)</f>
        <v>0</v>
      </c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349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4">
        <v>4</v>
      </c>
      <c r="B14" s="175" t="s">
        <v>810</v>
      </c>
      <c r="C14" s="185" t="s">
        <v>811</v>
      </c>
      <c r="D14" s="176" t="s">
        <v>805</v>
      </c>
      <c r="E14" s="177">
        <v>1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15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161</v>
      </c>
      <c r="T14" s="180" t="s">
        <v>162</v>
      </c>
      <c r="U14" s="157">
        <v>0</v>
      </c>
      <c r="V14" s="157">
        <f t="shared" si="6"/>
        <v>0</v>
      </c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349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33.75" outlineLevel="1" x14ac:dyDescent="0.2">
      <c r="A15" s="174">
        <v>5</v>
      </c>
      <c r="B15" s="175" t="s">
        <v>812</v>
      </c>
      <c r="C15" s="185" t="s">
        <v>813</v>
      </c>
      <c r="D15" s="176" t="s">
        <v>805</v>
      </c>
      <c r="E15" s="177">
        <v>8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15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161</v>
      </c>
      <c r="T15" s="180" t="s">
        <v>162</v>
      </c>
      <c r="U15" s="157">
        <v>0</v>
      </c>
      <c r="V15" s="157">
        <f t="shared" si="6"/>
        <v>0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349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4">
        <v>6</v>
      </c>
      <c r="B16" s="175" t="s">
        <v>814</v>
      </c>
      <c r="C16" s="185" t="s">
        <v>815</v>
      </c>
      <c r="D16" s="176" t="s">
        <v>805</v>
      </c>
      <c r="E16" s="177">
        <v>7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15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161</v>
      </c>
      <c r="T16" s="180" t="s">
        <v>162</v>
      </c>
      <c r="U16" s="157">
        <v>0</v>
      </c>
      <c r="V16" s="157">
        <f t="shared" si="6"/>
        <v>0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349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4">
        <v>7</v>
      </c>
      <c r="B17" s="175" t="s">
        <v>816</v>
      </c>
      <c r="C17" s="185" t="s">
        <v>817</v>
      </c>
      <c r="D17" s="176" t="s">
        <v>805</v>
      </c>
      <c r="E17" s="177">
        <v>4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15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161</v>
      </c>
      <c r="T17" s="180" t="s">
        <v>162</v>
      </c>
      <c r="U17" s="157">
        <v>0</v>
      </c>
      <c r="V17" s="157">
        <f t="shared" si="6"/>
        <v>0</v>
      </c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349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4">
        <v>8</v>
      </c>
      <c r="B18" s="175" t="s">
        <v>818</v>
      </c>
      <c r="C18" s="185" t="s">
        <v>819</v>
      </c>
      <c r="D18" s="176" t="s">
        <v>805</v>
      </c>
      <c r="E18" s="177">
        <v>4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15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161</v>
      </c>
      <c r="T18" s="180" t="s">
        <v>162</v>
      </c>
      <c r="U18" s="157">
        <v>0</v>
      </c>
      <c r="V18" s="157">
        <f t="shared" si="6"/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349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4">
        <v>9</v>
      </c>
      <c r="B19" s="175" t="s">
        <v>820</v>
      </c>
      <c r="C19" s="185" t="s">
        <v>821</v>
      </c>
      <c r="D19" s="176" t="s">
        <v>805</v>
      </c>
      <c r="E19" s="177">
        <v>10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15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 t="s">
        <v>161</v>
      </c>
      <c r="T19" s="180" t="s">
        <v>162</v>
      </c>
      <c r="U19" s="157">
        <v>0</v>
      </c>
      <c r="V19" s="157">
        <f t="shared" si="6"/>
        <v>0</v>
      </c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349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10</v>
      </c>
      <c r="B20" s="175" t="s">
        <v>822</v>
      </c>
      <c r="C20" s="185" t="s">
        <v>823</v>
      </c>
      <c r="D20" s="176" t="s">
        <v>805</v>
      </c>
      <c r="E20" s="177">
        <v>10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15</v>
      </c>
      <c r="M20" s="179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79"/>
      <c r="S20" s="179" t="s">
        <v>161</v>
      </c>
      <c r="T20" s="180" t="s">
        <v>162</v>
      </c>
      <c r="U20" s="157">
        <v>0</v>
      </c>
      <c r="V20" s="157">
        <f t="shared" si="6"/>
        <v>0</v>
      </c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349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74">
        <v>11</v>
      </c>
      <c r="B21" s="175" t="s">
        <v>824</v>
      </c>
      <c r="C21" s="185" t="s">
        <v>825</v>
      </c>
      <c r="D21" s="176" t="s">
        <v>805</v>
      </c>
      <c r="E21" s="177">
        <v>1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15</v>
      </c>
      <c r="M21" s="179">
        <f t="shared" si="3"/>
        <v>0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79"/>
      <c r="S21" s="179" t="s">
        <v>161</v>
      </c>
      <c r="T21" s="180" t="s">
        <v>162</v>
      </c>
      <c r="U21" s="157">
        <v>0</v>
      </c>
      <c r="V21" s="157">
        <f t="shared" si="6"/>
        <v>0</v>
      </c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349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1" t="s">
        <v>156</v>
      </c>
      <c r="B22" s="162" t="s">
        <v>85</v>
      </c>
      <c r="C22" s="182" t="s">
        <v>86</v>
      </c>
      <c r="D22" s="163"/>
      <c r="E22" s="164"/>
      <c r="F22" s="165"/>
      <c r="G22" s="165">
        <f>SUMIF(AG23:AG23,"&lt;&gt;NOR",G23:G23)</f>
        <v>0</v>
      </c>
      <c r="H22" s="165"/>
      <c r="I22" s="165">
        <f>SUM(I23:I23)</f>
        <v>0</v>
      </c>
      <c r="J22" s="165"/>
      <c r="K22" s="165">
        <f>SUM(K23:K23)</f>
        <v>0</v>
      </c>
      <c r="L22" s="165"/>
      <c r="M22" s="165">
        <f>SUM(M23:M23)</f>
        <v>0</v>
      </c>
      <c r="N22" s="165"/>
      <c r="O22" s="165">
        <f>SUM(O23:O23)</f>
        <v>0</v>
      </c>
      <c r="P22" s="165"/>
      <c r="Q22" s="165">
        <f>SUM(Q23:Q23)</f>
        <v>0</v>
      </c>
      <c r="R22" s="165"/>
      <c r="S22" s="165"/>
      <c r="T22" s="166"/>
      <c r="U22" s="160"/>
      <c r="V22" s="160">
        <f>SUM(V23:V23)</f>
        <v>0</v>
      </c>
      <c r="W22" s="160"/>
      <c r="AG22" t="s">
        <v>157</v>
      </c>
    </row>
    <row r="23" spans="1:60" ht="33.75" outlineLevel="1" x14ac:dyDescent="0.2">
      <c r="A23" s="174">
        <v>12</v>
      </c>
      <c r="B23" s="175" t="s">
        <v>826</v>
      </c>
      <c r="C23" s="185" t="s">
        <v>827</v>
      </c>
      <c r="D23" s="176" t="s">
        <v>805</v>
      </c>
      <c r="E23" s="177">
        <v>1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15</v>
      </c>
      <c r="M23" s="179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/>
      <c r="S23" s="179" t="s">
        <v>161</v>
      </c>
      <c r="T23" s="180" t="s">
        <v>162</v>
      </c>
      <c r="U23" s="157">
        <v>0</v>
      </c>
      <c r="V23" s="157">
        <f>ROUND(E23*U23,2)</f>
        <v>0</v>
      </c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349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1" t="s">
        <v>156</v>
      </c>
      <c r="B24" s="162" t="s">
        <v>87</v>
      </c>
      <c r="C24" s="182" t="s">
        <v>88</v>
      </c>
      <c r="D24" s="163"/>
      <c r="E24" s="164"/>
      <c r="F24" s="165"/>
      <c r="G24" s="165">
        <f>SUMIF(AG25:AG26,"&lt;&gt;NOR",G25:G26)</f>
        <v>0</v>
      </c>
      <c r="H24" s="165"/>
      <c r="I24" s="165">
        <f>SUM(I25:I26)</f>
        <v>0</v>
      </c>
      <c r="J24" s="165"/>
      <c r="K24" s="165">
        <f>SUM(K25:K26)</f>
        <v>0</v>
      </c>
      <c r="L24" s="165"/>
      <c r="M24" s="165">
        <f>SUM(M25:M26)</f>
        <v>0</v>
      </c>
      <c r="N24" s="165"/>
      <c r="O24" s="165">
        <f>SUM(O25:O26)</f>
        <v>0</v>
      </c>
      <c r="P24" s="165"/>
      <c r="Q24" s="165">
        <f>SUM(Q25:Q26)</f>
        <v>0</v>
      </c>
      <c r="R24" s="165"/>
      <c r="S24" s="165"/>
      <c r="T24" s="166"/>
      <c r="U24" s="160"/>
      <c r="V24" s="160">
        <f>SUM(V25:V26)</f>
        <v>0</v>
      </c>
      <c r="W24" s="160"/>
      <c r="AG24" t="s">
        <v>157</v>
      </c>
    </row>
    <row r="25" spans="1:60" ht="22.5" outlineLevel="1" x14ac:dyDescent="0.2">
      <c r="A25" s="174">
        <v>13</v>
      </c>
      <c r="B25" s="175" t="s">
        <v>828</v>
      </c>
      <c r="C25" s="185" t="s">
        <v>829</v>
      </c>
      <c r="D25" s="176" t="s">
        <v>805</v>
      </c>
      <c r="E25" s="177">
        <v>15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/>
      <c r="S25" s="179" t="s">
        <v>161</v>
      </c>
      <c r="T25" s="180" t="s">
        <v>162</v>
      </c>
      <c r="U25" s="157">
        <v>0</v>
      </c>
      <c r="V25" s="157">
        <f>ROUND(E25*U25,2)</f>
        <v>0</v>
      </c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349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4">
        <v>14</v>
      </c>
      <c r="B26" s="175" t="s">
        <v>830</v>
      </c>
      <c r="C26" s="185" t="s">
        <v>831</v>
      </c>
      <c r="D26" s="176" t="s">
        <v>220</v>
      </c>
      <c r="E26" s="177">
        <v>10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15</v>
      </c>
      <c r="M26" s="179">
        <f>G26*(1+L26/100)</f>
        <v>0</v>
      </c>
      <c r="N26" s="179">
        <v>0</v>
      </c>
      <c r="O26" s="179">
        <f>ROUND(E26*N26,2)</f>
        <v>0</v>
      </c>
      <c r="P26" s="179">
        <v>0</v>
      </c>
      <c r="Q26" s="179">
        <f>ROUND(E26*P26,2)</f>
        <v>0</v>
      </c>
      <c r="R26" s="179"/>
      <c r="S26" s="179" t="s">
        <v>161</v>
      </c>
      <c r="T26" s="180" t="s">
        <v>162</v>
      </c>
      <c r="U26" s="157">
        <v>0</v>
      </c>
      <c r="V26" s="157">
        <f>ROUND(E26*U26,2)</f>
        <v>0</v>
      </c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349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1" t="s">
        <v>156</v>
      </c>
      <c r="B27" s="162" t="s">
        <v>89</v>
      </c>
      <c r="C27" s="182" t="s">
        <v>90</v>
      </c>
      <c r="D27" s="163"/>
      <c r="E27" s="164"/>
      <c r="F27" s="165"/>
      <c r="G27" s="165">
        <f>SUMIF(AG28:AG31,"&lt;&gt;NOR",G28:G31)</f>
        <v>0</v>
      </c>
      <c r="H27" s="165"/>
      <c r="I27" s="165">
        <f>SUM(I28:I31)</f>
        <v>0</v>
      </c>
      <c r="J27" s="165"/>
      <c r="K27" s="165">
        <f>SUM(K28:K31)</f>
        <v>0</v>
      </c>
      <c r="L27" s="165"/>
      <c r="M27" s="165">
        <f>SUM(M28:M31)</f>
        <v>0</v>
      </c>
      <c r="N27" s="165"/>
      <c r="O27" s="165">
        <f>SUM(O28:O31)</f>
        <v>0</v>
      </c>
      <c r="P27" s="165"/>
      <c r="Q27" s="165">
        <f>SUM(Q28:Q31)</f>
        <v>0</v>
      </c>
      <c r="R27" s="165"/>
      <c r="S27" s="165"/>
      <c r="T27" s="166"/>
      <c r="U27" s="160"/>
      <c r="V27" s="160">
        <f>SUM(V28:V31)</f>
        <v>0</v>
      </c>
      <c r="W27" s="160"/>
      <c r="AG27" t="s">
        <v>157</v>
      </c>
    </row>
    <row r="28" spans="1:60" outlineLevel="1" x14ac:dyDescent="0.2">
      <c r="A28" s="174">
        <v>15</v>
      </c>
      <c r="B28" s="175" t="s">
        <v>832</v>
      </c>
      <c r="C28" s="185" t="s">
        <v>833</v>
      </c>
      <c r="D28" s="176" t="s">
        <v>220</v>
      </c>
      <c r="E28" s="177">
        <v>100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15</v>
      </c>
      <c r="M28" s="179">
        <f>G28*(1+L28/100)</f>
        <v>0</v>
      </c>
      <c r="N28" s="179">
        <v>0</v>
      </c>
      <c r="O28" s="179">
        <f>ROUND(E28*N28,2)</f>
        <v>0</v>
      </c>
      <c r="P28" s="179">
        <v>0</v>
      </c>
      <c r="Q28" s="179">
        <f>ROUND(E28*P28,2)</f>
        <v>0</v>
      </c>
      <c r="R28" s="179"/>
      <c r="S28" s="179" t="s">
        <v>161</v>
      </c>
      <c r="T28" s="180" t="s">
        <v>162</v>
      </c>
      <c r="U28" s="157">
        <v>0</v>
      </c>
      <c r="V28" s="157">
        <f>ROUND(E28*U28,2)</f>
        <v>0</v>
      </c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349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4">
        <v>16</v>
      </c>
      <c r="B29" s="175" t="s">
        <v>834</v>
      </c>
      <c r="C29" s="185" t="s">
        <v>835</v>
      </c>
      <c r="D29" s="176" t="s">
        <v>220</v>
      </c>
      <c r="E29" s="177">
        <v>60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15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 t="s">
        <v>161</v>
      </c>
      <c r="T29" s="180" t="s">
        <v>162</v>
      </c>
      <c r="U29" s="157">
        <v>0</v>
      </c>
      <c r="V29" s="157">
        <f>ROUND(E29*U29,2)</f>
        <v>0</v>
      </c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349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4">
        <v>17</v>
      </c>
      <c r="B30" s="175" t="s">
        <v>836</v>
      </c>
      <c r="C30" s="185" t="s">
        <v>837</v>
      </c>
      <c r="D30" s="176" t="s">
        <v>220</v>
      </c>
      <c r="E30" s="177">
        <v>10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15</v>
      </c>
      <c r="M30" s="179">
        <f>G30*(1+L30/100)</f>
        <v>0</v>
      </c>
      <c r="N30" s="179">
        <v>0</v>
      </c>
      <c r="O30" s="179">
        <f>ROUND(E30*N30,2)</f>
        <v>0</v>
      </c>
      <c r="P30" s="179">
        <v>0</v>
      </c>
      <c r="Q30" s="179">
        <f>ROUND(E30*P30,2)</f>
        <v>0</v>
      </c>
      <c r="R30" s="179"/>
      <c r="S30" s="179" t="s">
        <v>161</v>
      </c>
      <c r="T30" s="180" t="s">
        <v>162</v>
      </c>
      <c r="U30" s="157">
        <v>0</v>
      </c>
      <c r="V30" s="157">
        <f>ROUND(E30*U30,2)</f>
        <v>0</v>
      </c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349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4">
        <v>18</v>
      </c>
      <c r="B31" s="175" t="s">
        <v>838</v>
      </c>
      <c r="C31" s="185" t="s">
        <v>839</v>
      </c>
      <c r="D31" s="176" t="s">
        <v>220</v>
      </c>
      <c r="E31" s="177">
        <v>120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15</v>
      </c>
      <c r="M31" s="179">
        <f>G31*(1+L31/100)</f>
        <v>0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79"/>
      <c r="S31" s="179" t="s">
        <v>161</v>
      </c>
      <c r="T31" s="180" t="s">
        <v>162</v>
      </c>
      <c r="U31" s="157">
        <v>0</v>
      </c>
      <c r="V31" s="157">
        <f>ROUND(E31*U31,2)</f>
        <v>0</v>
      </c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349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1" t="s">
        <v>156</v>
      </c>
      <c r="B32" s="162" t="s">
        <v>91</v>
      </c>
      <c r="C32" s="182" t="s">
        <v>92</v>
      </c>
      <c r="D32" s="163"/>
      <c r="E32" s="164"/>
      <c r="F32" s="165"/>
      <c r="G32" s="165">
        <f>SUMIF(AG33:AG34,"&lt;&gt;NOR",G33:G34)</f>
        <v>0</v>
      </c>
      <c r="H32" s="165"/>
      <c r="I32" s="165">
        <f>SUM(I33:I34)</f>
        <v>0</v>
      </c>
      <c r="J32" s="165"/>
      <c r="K32" s="165">
        <f>SUM(K33:K34)</f>
        <v>0</v>
      </c>
      <c r="L32" s="165"/>
      <c r="M32" s="165">
        <f>SUM(M33:M34)</f>
        <v>0</v>
      </c>
      <c r="N32" s="165"/>
      <c r="O32" s="165">
        <f>SUM(O33:O34)</f>
        <v>0</v>
      </c>
      <c r="P32" s="165"/>
      <c r="Q32" s="165">
        <f>SUM(Q33:Q34)</f>
        <v>0</v>
      </c>
      <c r="R32" s="165"/>
      <c r="S32" s="165"/>
      <c r="T32" s="166"/>
      <c r="U32" s="160"/>
      <c r="V32" s="160">
        <f>SUM(V33:V34)</f>
        <v>0</v>
      </c>
      <c r="W32" s="160"/>
      <c r="AG32" t="s">
        <v>157</v>
      </c>
    </row>
    <row r="33" spans="1:60" ht="22.5" outlineLevel="1" x14ac:dyDescent="0.2">
      <c r="A33" s="174">
        <v>19</v>
      </c>
      <c r="B33" s="175" t="s">
        <v>840</v>
      </c>
      <c r="C33" s="185" t="s">
        <v>841</v>
      </c>
      <c r="D33" s="176" t="s">
        <v>842</v>
      </c>
      <c r="E33" s="177">
        <v>40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15</v>
      </c>
      <c r="M33" s="179">
        <f>G33*(1+L33/100)</f>
        <v>0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79"/>
      <c r="S33" s="179" t="s">
        <v>161</v>
      </c>
      <c r="T33" s="180" t="s">
        <v>162</v>
      </c>
      <c r="U33" s="157">
        <v>0</v>
      </c>
      <c r="V33" s="157">
        <f>ROUND(E33*U33,2)</f>
        <v>0</v>
      </c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349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4">
        <v>20</v>
      </c>
      <c r="B34" s="175" t="s">
        <v>843</v>
      </c>
      <c r="C34" s="185" t="s">
        <v>844</v>
      </c>
      <c r="D34" s="176" t="s">
        <v>842</v>
      </c>
      <c r="E34" s="177">
        <v>15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15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 t="s">
        <v>161</v>
      </c>
      <c r="T34" s="180" t="s">
        <v>162</v>
      </c>
      <c r="U34" s="157">
        <v>0</v>
      </c>
      <c r="V34" s="157">
        <f>ROUND(E34*U34,2)</f>
        <v>0</v>
      </c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349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1" t="s">
        <v>156</v>
      </c>
      <c r="B35" s="162" t="s">
        <v>93</v>
      </c>
      <c r="C35" s="182" t="s">
        <v>94</v>
      </c>
      <c r="D35" s="163"/>
      <c r="E35" s="164"/>
      <c r="F35" s="165"/>
      <c r="G35" s="165">
        <f>SUMIF(AG36:AG38,"&lt;&gt;NOR",G36:G38)</f>
        <v>0</v>
      </c>
      <c r="H35" s="165"/>
      <c r="I35" s="165">
        <f>SUM(I36:I38)</f>
        <v>0</v>
      </c>
      <c r="J35" s="165"/>
      <c r="K35" s="165">
        <f>SUM(K36:K38)</f>
        <v>0</v>
      </c>
      <c r="L35" s="165"/>
      <c r="M35" s="165">
        <f>SUM(M36:M38)</f>
        <v>0</v>
      </c>
      <c r="N35" s="165"/>
      <c r="O35" s="165">
        <f>SUM(O36:O38)</f>
        <v>0</v>
      </c>
      <c r="P35" s="165"/>
      <c r="Q35" s="165">
        <f>SUM(Q36:Q38)</f>
        <v>0</v>
      </c>
      <c r="R35" s="165"/>
      <c r="S35" s="165"/>
      <c r="T35" s="166"/>
      <c r="U35" s="160"/>
      <c r="V35" s="160">
        <f>SUM(V36:V38)</f>
        <v>0</v>
      </c>
      <c r="W35" s="160"/>
      <c r="AG35" t="s">
        <v>157</v>
      </c>
    </row>
    <row r="36" spans="1:60" ht="22.5" outlineLevel="1" x14ac:dyDescent="0.2">
      <c r="A36" s="174">
        <v>21</v>
      </c>
      <c r="B36" s="175" t="s">
        <v>845</v>
      </c>
      <c r="C36" s="185" t="s">
        <v>846</v>
      </c>
      <c r="D36" s="176" t="s">
        <v>220</v>
      </c>
      <c r="E36" s="177">
        <v>10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15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 t="s">
        <v>161</v>
      </c>
      <c r="T36" s="180" t="s">
        <v>162</v>
      </c>
      <c r="U36" s="157">
        <v>0</v>
      </c>
      <c r="V36" s="157">
        <f>ROUND(E36*U36,2)</f>
        <v>0</v>
      </c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163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4">
        <v>22</v>
      </c>
      <c r="B37" s="175" t="s">
        <v>847</v>
      </c>
      <c r="C37" s="185" t="s">
        <v>848</v>
      </c>
      <c r="D37" s="176" t="s">
        <v>160</v>
      </c>
      <c r="E37" s="177">
        <v>1</v>
      </c>
      <c r="F37" s="178"/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15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 t="s">
        <v>161</v>
      </c>
      <c r="T37" s="180" t="s">
        <v>162</v>
      </c>
      <c r="U37" s="157">
        <v>0</v>
      </c>
      <c r="V37" s="157">
        <f>ROUND(E37*U37,2)</f>
        <v>0</v>
      </c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163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67">
        <v>23</v>
      </c>
      <c r="B38" s="168" t="s">
        <v>849</v>
      </c>
      <c r="C38" s="183" t="s">
        <v>850</v>
      </c>
      <c r="D38" s="169" t="s">
        <v>805</v>
      </c>
      <c r="E38" s="170">
        <v>1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15</v>
      </c>
      <c r="M38" s="172">
        <f>G38*(1+L38/100)</f>
        <v>0</v>
      </c>
      <c r="N38" s="172">
        <v>0</v>
      </c>
      <c r="O38" s="172">
        <f>ROUND(E38*N38,2)</f>
        <v>0</v>
      </c>
      <c r="P38" s="172">
        <v>0</v>
      </c>
      <c r="Q38" s="172">
        <f>ROUND(E38*P38,2)</f>
        <v>0</v>
      </c>
      <c r="R38" s="172"/>
      <c r="S38" s="172" t="s">
        <v>161</v>
      </c>
      <c r="T38" s="173" t="s">
        <v>162</v>
      </c>
      <c r="U38" s="157">
        <v>0</v>
      </c>
      <c r="V38" s="157">
        <f>ROUND(E38*U38,2)</f>
        <v>0</v>
      </c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163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5"/>
      <c r="B39" s="6"/>
      <c r="C39" s="186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AE39">
        <v>15</v>
      </c>
      <c r="AF39">
        <v>21</v>
      </c>
    </row>
    <row r="40" spans="1:60" x14ac:dyDescent="0.2">
      <c r="A40" s="151"/>
      <c r="B40" s="152" t="s">
        <v>31</v>
      </c>
      <c r="C40" s="187"/>
      <c r="D40" s="153"/>
      <c r="E40" s="154"/>
      <c r="F40" s="154"/>
      <c r="G40" s="181">
        <f>G8+G10+G12+G22+G24+G27+G32+G35</f>
        <v>0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AE40">
        <f>SUMIF(L7:L38,AE39,G7:G38)</f>
        <v>0</v>
      </c>
      <c r="AF40">
        <f>SUMIF(L7:L38,AF39,G7:G38)</f>
        <v>0</v>
      </c>
      <c r="AG40" t="s">
        <v>368</v>
      </c>
    </row>
    <row r="41" spans="1:60" x14ac:dyDescent="0.2">
      <c r="A41" s="5"/>
      <c r="B41" s="6"/>
      <c r="C41" s="186"/>
      <c r="D41" s="8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60" x14ac:dyDescent="0.2">
      <c r="A42" s="5"/>
      <c r="B42" s="6"/>
      <c r="C42" s="186"/>
      <c r="D42" s="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60" x14ac:dyDescent="0.2">
      <c r="A43" s="258" t="s">
        <v>369</v>
      </c>
      <c r="B43" s="258"/>
      <c r="C43" s="259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60" x14ac:dyDescent="0.2">
      <c r="A44" s="239"/>
      <c r="B44" s="240"/>
      <c r="C44" s="241"/>
      <c r="D44" s="240"/>
      <c r="E44" s="240"/>
      <c r="F44" s="240"/>
      <c r="G44" s="242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AG44" t="s">
        <v>370</v>
      </c>
    </row>
    <row r="45" spans="1:60" x14ac:dyDescent="0.2">
      <c r="A45" s="243"/>
      <c r="B45" s="244"/>
      <c r="C45" s="245"/>
      <c r="D45" s="244"/>
      <c r="E45" s="244"/>
      <c r="F45" s="244"/>
      <c r="G45" s="246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60" x14ac:dyDescent="0.2">
      <c r="A46" s="243"/>
      <c r="B46" s="244"/>
      <c r="C46" s="245"/>
      <c r="D46" s="244"/>
      <c r="E46" s="244"/>
      <c r="F46" s="244"/>
      <c r="G46" s="246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60" x14ac:dyDescent="0.2">
      <c r="A47" s="243"/>
      <c r="B47" s="244"/>
      <c r="C47" s="245"/>
      <c r="D47" s="244"/>
      <c r="E47" s="244"/>
      <c r="F47" s="244"/>
      <c r="G47" s="246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60" x14ac:dyDescent="0.2">
      <c r="A48" s="247"/>
      <c r="B48" s="248"/>
      <c r="C48" s="249"/>
      <c r="D48" s="248"/>
      <c r="E48" s="248"/>
      <c r="F48" s="248"/>
      <c r="G48" s="250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 x14ac:dyDescent="0.2">
      <c r="A49" s="5"/>
      <c r="B49" s="6"/>
      <c r="C49" s="186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 x14ac:dyDescent="0.2">
      <c r="C50" s="188"/>
      <c r="D50" s="139"/>
      <c r="AG50" t="s">
        <v>371</v>
      </c>
    </row>
    <row r="51" spans="1:33" x14ac:dyDescent="0.2">
      <c r="D51" s="139"/>
    </row>
    <row r="52" spans="1:33" x14ac:dyDescent="0.2">
      <c r="D52" s="139"/>
    </row>
    <row r="53" spans="1:33" x14ac:dyDescent="0.2">
      <c r="D53" s="139"/>
    </row>
    <row r="54" spans="1:33" x14ac:dyDescent="0.2">
      <c r="D54" s="139"/>
    </row>
    <row r="55" spans="1:33" x14ac:dyDescent="0.2">
      <c r="D55" s="139"/>
    </row>
    <row r="56" spans="1:33" x14ac:dyDescent="0.2">
      <c r="D56" s="139"/>
    </row>
    <row r="57" spans="1:33" x14ac:dyDescent="0.2">
      <c r="D57" s="139"/>
    </row>
    <row r="58" spans="1:33" x14ac:dyDescent="0.2">
      <c r="D58" s="139"/>
    </row>
    <row r="59" spans="1:33" x14ac:dyDescent="0.2">
      <c r="D59" s="139"/>
    </row>
    <row r="60" spans="1:33" x14ac:dyDescent="0.2">
      <c r="D60" s="139"/>
    </row>
    <row r="61" spans="1:33" x14ac:dyDescent="0.2">
      <c r="D61" s="139"/>
    </row>
    <row r="62" spans="1:33" x14ac:dyDescent="0.2">
      <c r="D62" s="139"/>
    </row>
    <row r="63" spans="1:33" x14ac:dyDescent="0.2">
      <c r="D63" s="139"/>
    </row>
    <row r="64" spans="1:33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algorithmName="SHA-512" hashValue="dIz/Q/kJAR0qwraSJ2LiyfiWnf6y8xnMYiEcCOJjheipivsNigZVDp98a39oMc3eLgqp3k7z0NgUtgKoiX+Zhg==" saltValue="Z3DkwkYGNDOkCRTn1JNvsQ==" spinCount="100000" sheet="1" objects="1" scenarios="1"/>
  <mergeCells count="6">
    <mergeCell ref="A44:G48"/>
    <mergeCell ref="A1:G1"/>
    <mergeCell ref="C2:G2"/>
    <mergeCell ref="C3:G3"/>
    <mergeCell ref="C4:G4"/>
    <mergeCell ref="A43:C4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132</v>
      </c>
    </row>
    <row r="2" spans="1:60" ht="25.15" customHeight="1" x14ac:dyDescent="0.2">
      <c r="A2" s="140" t="s">
        <v>8</v>
      </c>
      <c r="B2" s="75" t="s">
        <v>43</v>
      </c>
      <c r="C2" s="252" t="s">
        <v>44</v>
      </c>
      <c r="D2" s="253"/>
      <c r="E2" s="253"/>
      <c r="F2" s="253"/>
      <c r="G2" s="254"/>
      <c r="AG2" t="s">
        <v>133</v>
      </c>
    </row>
    <row r="3" spans="1:60" ht="25.15" customHeight="1" x14ac:dyDescent="0.2">
      <c r="A3" s="140" t="s">
        <v>9</v>
      </c>
      <c r="B3" s="75" t="s">
        <v>46</v>
      </c>
      <c r="C3" s="252" t="s">
        <v>44</v>
      </c>
      <c r="D3" s="253"/>
      <c r="E3" s="253"/>
      <c r="F3" s="253"/>
      <c r="G3" s="254"/>
      <c r="AC3" s="87" t="s">
        <v>133</v>
      </c>
      <c r="AG3" t="s">
        <v>134</v>
      </c>
    </row>
    <row r="4" spans="1:60" ht="25.15" customHeight="1" x14ac:dyDescent="0.2">
      <c r="A4" s="141" t="s">
        <v>10</v>
      </c>
      <c r="B4" s="142" t="s">
        <v>53</v>
      </c>
      <c r="C4" s="255" t="s">
        <v>54</v>
      </c>
      <c r="D4" s="256"/>
      <c r="E4" s="256"/>
      <c r="F4" s="256"/>
      <c r="G4" s="257"/>
      <c r="AG4" t="s">
        <v>135</v>
      </c>
    </row>
    <row r="5" spans="1:60" x14ac:dyDescent="0.2">
      <c r="D5" s="139"/>
    </row>
    <row r="6" spans="1:60" ht="38.25" x14ac:dyDescent="0.2">
      <c r="A6" s="144" t="s">
        <v>136</v>
      </c>
      <c r="B6" s="146" t="s">
        <v>137</v>
      </c>
      <c r="C6" s="146" t="s">
        <v>138</v>
      </c>
      <c r="D6" s="145" t="s">
        <v>139</v>
      </c>
      <c r="E6" s="144" t="s">
        <v>140</v>
      </c>
      <c r="F6" s="143" t="s">
        <v>141</v>
      </c>
      <c r="G6" s="144" t="s">
        <v>31</v>
      </c>
      <c r="H6" s="147" t="s">
        <v>32</v>
      </c>
      <c r="I6" s="147" t="s">
        <v>142</v>
      </c>
      <c r="J6" s="147" t="s">
        <v>33</v>
      </c>
      <c r="K6" s="147" t="s">
        <v>143</v>
      </c>
      <c r="L6" s="147" t="s">
        <v>144</v>
      </c>
      <c r="M6" s="147" t="s">
        <v>145</v>
      </c>
      <c r="N6" s="147" t="s">
        <v>146</v>
      </c>
      <c r="O6" s="147" t="s">
        <v>147</v>
      </c>
      <c r="P6" s="147" t="s">
        <v>148</v>
      </c>
      <c r="Q6" s="147" t="s">
        <v>149</v>
      </c>
      <c r="R6" s="147" t="s">
        <v>150</v>
      </c>
      <c r="S6" s="147" t="s">
        <v>151</v>
      </c>
      <c r="T6" s="147" t="s">
        <v>152</v>
      </c>
      <c r="U6" s="147" t="s">
        <v>153</v>
      </c>
      <c r="V6" s="147" t="s">
        <v>154</v>
      </c>
      <c r="W6" s="147" t="s">
        <v>155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156</v>
      </c>
      <c r="B8" s="162" t="s">
        <v>98</v>
      </c>
      <c r="C8" s="182" t="s">
        <v>54</v>
      </c>
      <c r="D8" s="163"/>
      <c r="E8" s="164"/>
      <c r="F8" s="165"/>
      <c r="G8" s="165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</v>
      </c>
      <c r="P8" s="165"/>
      <c r="Q8" s="165">
        <f>SUM(Q9:Q21)</f>
        <v>0</v>
      </c>
      <c r="R8" s="165"/>
      <c r="S8" s="165"/>
      <c r="T8" s="166"/>
      <c r="U8" s="160"/>
      <c r="V8" s="160">
        <f>SUM(V9:V21)</f>
        <v>0</v>
      </c>
      <c r="W8" s="160"/>
      <c r="AG8" t="s">
        <v>157</v>
      </c>
    </row>
    <row r="9" spans="1:60" outlineLevel="1" x14ac:dyDescent="0.2">
      <c r="A9" s="174">
        <v>1</v>
      </c>
      <c r="B9" s="175" t="s">
        <v>851</v>
      </c>
      <c r="C9" s="185" t="s">
        <v>852</v>
      </c>
      <c r="D9" s="176" t="s">
        <v>346</v>
      </c>
      <c r="E9" s="177">
        <v>1</v>
      </c>
      <c r="F9" s="178"/>
      <c r="G9" s="179">
        <f t="shared" ref="G9:G21" si="0">ROUND(E9*F9,2)</f>
        <v>0</v>
      </c>
      <c r="H9" s="178"/>
      <c r="I9" s="179">
        <f t="shared" ref="I9:I21" si="1">ROUND(E9*H9,2)</f>
        <v>0</v>
      </c>
      <c r="J9" s="178"/>
      <c r="K9" s="179">
        <f t="shared" ref="K9:K21" si="2">ROUND(E9*J9,2)</f>
        <v>0</v>
      </c>
      <c r="L9" s="179">
        <v>15</v>
      </c>
      <c r="M9" s="179">
        <f t="shared" ref="M9:M21" si="3">G9*(1+L9/100)</f>
        <v>0</v>
      </c>
      <c r="N9" s="179">
        <v>0</v>
      </c>
      <c r="O9" s="179">
        <f t="shared" ref="O9:O21" si="4">ROUND(E9*N9,2)</f>
        <v>0</v>
      </c>
      <c r="P9" s="179">
        <v>0</v>
      </c>
      <c r="Q9" s="179">
        <f t="shared" ref="Q9:Q21" si="5">ROUND(E9*P9,2)</f>
        <v>0</v>
      </c>
      <c r="R9" s="179"/>
      <c r="S9" s="179" t="s">
        <v>161</v>
      </c>
      <c r="T9" s="180" t="s">
        <v>162</v>
      </c>
      <c r="U9" s="157">
        <v>0</v>
      </c>
      <c r="V9" s="157">
        <f t="shared" ref="V9:V21" si="6"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349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4">
        <v>2</v>
      </c>
      <c r="B10" s="175" t="s">
        <v>853</v>
      </c>
      <c r="C10" s="185" t="s">
        <v>854</v>
      </c>
      <c r="D10" s="176" t="s">
        <v>346</v>
      </c>
      <c r="E10" s="177">
        <v>1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15</v>
      </c>
      <c r="M10" s="179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79"/>
      <c r="S10" s="179" t="s">
        <v>161</v>
      </c>
      <c r="T10" s="180" t="s">
        <v>162</v>
      </c>
      <c r="U10" s="157">
        <v>0</v>
      </c>
      <c r="V10" s="157">
        <f t="shared" si="6"/>
        <v>0</v>
      </c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163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3</v>
      </c>
      <c r="B11" s="175" t="s">
        <v>855</v>
      </c>
      <c r="C11" s="185" t="s">
        <v>856</v>
      </c>
      <c r="D11" s="176" t="s">
        <v>346</v>
      </c>
      <c r="E11" s="177">
        <v>1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15</v>
      </c>
      <c r="M11" s="179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79"/>
      <c r="S11" s="179" t="s">
        <v>161</v>
      </c>
      <c r="T11" s="180" t="s">
        <v>162</v>
      </c>
      <c r="U11" s="157">
        <v>0</v>
      </c>
      <c r="V11" s="157">
        <f t="shared" si="6"/>
        <v>0</v>
      </c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163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4">
        <v>4</v>
      </c>
      <c r="B12" s="175" t="s">
        <v>857</v>
      </c>
      <c r="C12" s="185" t="s">
        <v>858</v>
      </c>
      <c r="D12" s="176" t="s">
        <v>346</v>
      </c>
      <c r="E12" s="177">
        <v>1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15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 t="s">
        <v>161</v>
      </c>
      <c r="T12" s="180" t="s">
        <v>162</v>
      </c>
      <c r="U12" s="157">
        <v>0</v>
      </c>
      <c r="V12" s="157">
        <f t="shared" si="6"/>
        <v>0</v>
      </c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163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4">
        <v>5</v>
      </c>
      <c r="B13" s="175" t="s">
        <v>859</v>
      </c>
      <c r="C13" s="185" t="s">
        <v>860</v>
      </c>
      <c r="D13" s="176" t="s">
        <v>346</v>
      </c>
      <c r="E13" s="177">
        <v>1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15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 t="s">
        <v>161</v>
      </c>
      <c r="T13" s="180" t="s">
        <v>162</v>
      </c>
      <c r="U13" s="157">
        <v>0</v>
      </c>
      <c r="V13" s="157">
        <f t="shared" si="6"/>
        <v>0</v>
      </c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349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4">
        <v>6</v>
      </c>
      <c r="B14" s="175" t="s">
        <v>861</v>
      </c>
      <c r="C14" s="185" t="s">
        <v>862</v>
      </c>
      <c r="D14" s="176" t="s">
        <v>346</v>
      </c>
      <c r="E14" s="177">
        <v>1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15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161</v>
      </c>
      <c r="T14" s="180" t="s">
        <v>162</v>
      </c>
      <c r="U14" s="157">
        <v>0</v>
      </c>
      <c r="V14" s="157">
        <f t="shared" si="6"/>
        <v>0</v>
      </c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349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7</v>
      </c>
      <c r="B15" s="175" t="s">
        <v>863</v>
      </c>
      <c r="C15" s="185" t="s">
        <v>864</v>
      </c>
      <c r="D15" s="176" t="s">
        <v>346</v>
      </c>
      <c r="E15" s="177">
        <v>1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15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161</v>
      </c>
      <c r="T15" s="180" t="s">
        <v>162</v>
      </c>
      <c r="U15" s="157">
        <v>0</v>
      </c>
      <c r="V15" s="157">
        <f t="shared" si="6"/>
        <v>0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349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4">
        <v>8</v>
      </c>
      <c r="B16" s="175" t="s">
        <v>865</v>
      </c>
      <c r="C16" s="185" t="s">
        <v>866</v>
      </c>
      <c r="D16" s="176" t="s">
        <v>346</v>
      </c>
      <c r="E16" s="177">
        <v>1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15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161</v>
      </c>
      <c r="T16" s="180" t="s">
        <v>162</v>
      </c>
      <c r="U16" s="157">
        <v>0</v>
      </c>
      <c r="V16" s="157">
        <f t="shared" si="6"/>
        <v>0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349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33.75" outlineLevel="1" x14ac:dyDescent="0.2">
      <c r="A17" s="174">
        <v>9</v>
      </c>
      <c r="B17" s="175" t="s">
        <v>867</v>
      </c>
      <c r="C17" s="185" t="s">
        <v>868</v>
      </c>
      <c r="D17" s="176" t="s">
        <v>346</v>
      </c>
      <c r="E17" s="177">
        <v>1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15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161</v>
      </c>
      <c r="T17" s="180" t="s">
        <v>162</v>
      </c>
      <c r="U17" s="157">
        <v>0</v>
      </c>
      <c r="V17" s="157">
        <f t="shared" si="6"/>
        <v>0</v>
      </c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349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33.75" outlineLevel="1" x14ac:dyDescent="0.2">
      <c r="A18" s="174">
        <v>10</v>
      </c>
      <c r="B18" s="175" t="s">
        <v>869</v>
      </c>
      <c r="C18" s="185" t="s">
        <v>870</v>
      </c>
      <c r="D18" s="176" t="s">
        <v>346</v>
      </c>
      <c r="E18" s="177">
        <v>1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15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161</v>
      </c>
      <c r="T18" s="180" t="s">
        <v>162</v>
      </c>
      <c r="U18" s="157">
        <v>0</v>
      </c>
      <c r="V18" s="157">
        <f t="shared" si="6"/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349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45" outlineLevel="1" x14ac:dyDescent="0.2">
      <c r="A19" s="174">
        <v>11</v>
      </c>
      <c r="B19" s="175" t="s">
        <v>871</v>
      </c>
      <c r="C19" s="185" t="s">
        <v>872</v>
      </c>
      <c r="D19" s="176" t="s">
        <v>346</v>
      </c>
      <c r="E19" s="177">
        <v>1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15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 t="s">
        <v>161</v>
      </c>
      <c r="T19" s="180" t="s">
        <v>162</v>
      </c>
      <c r="U19" s="157">
        <v>0</v>
      </c>
      <c r="V19" s="157">
        <f t="shared" si="6"/>
        <v>0</v>
      </c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349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12</v>
      </c>
      <c r="B20" s="175" t="s">
        <v>873</v>
      </c>
      <c r="C20" s="185" t="s">
        <v>874</v>
      </c>
      <c r="D20" s="176" t="s">
        <v>346</v>
      </c>
      <c r="E20" s="177">
        <v>1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15</v>
      </c>
      <c r="M20" s="179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79"/>
      <c r="S20" s="179" t="s">
        <v>161</v>
      </c>
      <c r="T20" s="180" t="s">
        <v>162</v>
      </c>
      <c r="U20" s="157">
        <v>0</v>
      </c>
      <c r="V20" s="157">
        <f t="shared" si="6"/>
        <v>0</v>
      </c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349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7">
        <v>13</v>
      </c>
      <c r="B21" s="168" t="s">
        <v>875</v>
      </c>
      <c r="C21" s="183" t="s">
        <v>876</v>
      </c>
      <c r="D21" s="169" t="s">
        <v>346</v>
      </c>
      <c r="E21" s="170">
        <v>1</v>
      </c>
      <c r="F21" s="171"/>
      <c r="G21" s="172">
        <f t="shared" si="0"/>
        <v>0</v>
      </c>
      <c r="H21" s="171"/>
      <c r="I21" s="172">
        <f t="shared" si="1"/>
        <v>0</v>
      </c>
      <c r="J21" s="171"/>
      <c r="K21" s="172">
        <f t="shared" si="2"/>
        <v>0</v>
      </c>
      <c r="L21" s="172">
        <v>15</v>
      </c>
      <c r="M21" s="172">
        <f t="shared" si="3"/>
        <v>0</v>
      </c>
      <c r="N21" s="172">
        <v>0</v>
      </c>
      <c r="O21" s="172">
        <f t="shared" si="4"/>
        <v>0</v>
      </c>
      <c r="P21" s="172">
        <v>0</v>
      </c>
      <c r="Q21" s="172">
        <f t="shared" si="5"/>
        <v>0</v>
      </c>
      <c r="R21" s="172"/>
      <c r="S21" s="172" t="s">
        <v>161</v>
      </c>
      <c r="T21" s="173" t="s">
        <v>162</v>
      </c>
      <c r="U21" s="157">
        <v>0</v>
      </c>
      <c r="V21" s="157">
        <f t="shared" si="6"/>
        <v>0</v>
      </c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349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5"/>
      <c r="B22" s="6"/>
      <c r="C22" s="186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v>15</v>
      </c>
      <c r="AF22">
        <v>21</v>
      </c>
    </row>
    <row r="23" spans="1:60" x14ac:dyDescent="0.2">
      <c r="A23" s="151"/>
      <c r="B23" s="152" t="s">
        <v>31</v>
      </c>
      <c r="C23" s="187"/>
      <c r="D23" s="153"/>
      <c r="E23" s="154"/>
      <c r="F23" s="154"/>
      <c r="G23" s="181">
        <f>G8</f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E23">
        <f>SUMIF(L7:L21,AE22,G7:G21)</f>
        <v>0</v>
      </c>
      <c r="AF23">
        <f>SUMIF(L7:L21,AF22,G7:G21)</f>
        <v>0</v>
      </c>
      <c r="AG23" t="s">
        <v>368</v>
      </c>
    </row>
    <row r="24" spans="1:60" x14ac:dyDescent="0.2">
      <c r="A24" s="5"/>
      <c r="B24" s="6"/>
      <c r="C24" s="186"/>
      <c r="D24" s="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60" x14ac:dyDescent="0.2">
      <c r="A25" s="5"/>
      <c r="B25" s="6"/>
      <c r="C25" s="186"/>
      <c r="D25" s="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60" x14ac:dyDescent="0.2">
      <c r="A26" s="258" t="s">
        <v>369</v>
      </c>
      <c r="B26" s="258"/>
      <c r="C26" s="259"/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60" x14ac:dyDescent="0.2">
      <c r="A27" s="239"/>
      <c r="B27" s="240"/>
      <c r="C27" s="241"/>
      <c r="D27" s="240"/>
      <c r="E27" s="240"/>
      <c r="F27" s="240"/>
      <c r="G27" s="2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G27" t="s">
        <v>370</v>
      </c>
    </row>
    <row r="28" spans="1:60" x14ac:dyDescent="0.2">
      <c r="A28" s="243"/>
      <c r="B28" s="244"/>
      <c r="C28" s="245"/>
      <c r="D28" s="244"/>
      <c r="E28" s="244"/>
      <c r="F28" s="244"/>
      <c r="G28" s="24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60" x14ac:dyDescent="0.2">
      <c r="A29" s="243"/>
      <c r="B29" s="244"/>
      <c r="C29" s="245"/>
      <c r="D29" s="244"/>
      <c r="E29" s="244"/>
      <c r="F29" s="244"/>
      <c r="G29" s="24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 x14ac:dyDescent="0.2">
      <c r="A30" s="243"/>
      <c r="B30" s="244"/>
      <c r="C30" s="245"/>
      <c r="D30" s="244"/>
      <c r="E30" s="244"/>
      <c r="F30" s="244"/>
      <c r="G30" s="24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47"/>
      <c r="B31" s="248"/>
      <c r="C31" s="249"/>
      <c r="D31" s="248"/>
      <c r="E31" s="248"/>
      <c r="F31" s="248"/>
      <c r="G31" s="250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5"/>
      <c r="B32" s="6"/>
      <c r="C32" s="186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3:33" x14ac:dyDescent="0.2">
      <c r="C33" s="188"/>
      <c r="D33" s="139"/>
      <c r="AG33" t="s">
        <v>371</v>
      </c>
    </row>
    <row r="34" spans="3:33" x14ac:dyDescent="0.2">
      <c r="D34" s="139"/>
    </row>
    <row r="35" spans="3:33" x14ac:dyDescent="0.2">
      <c r="D35" s="139"/>
    </row>
    <row r="36" spans="3:33" x14ac:dyDescent="0.2">
      <c r="D36" s="139"/>
    </row>
    <row r="37" spans="3:33" x14ac:dyDescent="0.2">
      <c r="D37" s="139"/>
    </row>
    <row r="38" spans="3:33" x14ac:dyDescent="0.2">
      <c r="D38" s="139"/>
    </row>
    <row r="39" spans="3:33" x14ac:dyDescent="0.2">
      <c r="D39" s="139"/>
    </row>
    <row r="40" spans="3:33" x14ac:dyDescent="0.2">
      <c r="D40" s="139"/>
    </row>
    <row r="41" spans="3:33" x14ac:dyDescent="0.2">
      <c r="D41" s="139"/>
    </row>
    <row r="42" spans="3:33" x14ac:dyDescent="0.2">
      <c r="D42" s="139"/>
    </row>
    <row r="43" spans="3:33" x14ac:dyDescent="0.2">
      <c r="D43" s="139"/>
    </row>
    <row r="44" spans="3:33" x14ac:dyDescent="0.2">
      <c r="D44" s="139"/>
    </row>
    <row r="45" spans="3:33" x14ac:dyDescent="0.2">
      <c r="D45" s="139"/>
    </row>
    <row r="46" spans="3:33" x14ac:dyDescent="0.2">
      <c r="D46" s="139"/>
    </row>
    <row r="47" spans="3:33" x14ac:dyDescent="0.2">
      <c r="D47" s="139"/>
    </row>
    <row r="48" spans="3:33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algorithmName="SHA-512" hashValue="SOk3ywBH8+0sXiZO3MiOH19qZhQtaxhO6DYyzUgEDk93zKe0R4srKeI7J0FhnypCPdexJA0Pzt4d3mvi39dYag==" saltValue="MAtUEBUrrRU8AK/VCmin+A==" spinCount="100000" sheet="1" objects="1" scenarios="1"/>
  <mergeCells count="6">
    <mergeCell ref="A27:G31"/>
    <mergeCell ref="A1:G1"/>
    <mergeCell ref="C2:G2"/>
    <mergeCell ref="C3:G3"/>
    <mergeCell ref="C4:G4"/>
    <mergeCell ref="A26:C2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104 01.1 Pol</vt:lpstr>
      <vt:lpstr>104 01.2 Pol</vt:lpstr>
      <vt:lpstr>104 02.1 Pol</vt:lpstr>
      <vt:lpstr>104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'104 01.1 Pol'!Názvy_tisku</vt:lpstr>
      <vt:lpstr>'104 01.2 Pol'!Názvy_tisku</vt:lpstr>
      <vt:lpstr>'104 02.1 Pol'!Názvy_tisku</vt:lpstr>
      <vt:lpstr>'104 03 Pol'!Názvy_tisku</vt:lpstr>
      <vt:lpstr>oadresa</vt:lpstr>
      <vt:lpstr>Stavba!Objednatel</vt:lpstr>
      <vt:lpstr>Stavba!Objekt</vt:lpstr>
      <vt:lpstr>'104 01.1 Pol'!Oblast_tisku</vt:lpstr>
      <vt:lpstr>'104 01.2 Pol'!Oblast_tisku</vt:lpstr>
      <vt:lpstr>'104 02.1 Pol'!Oblast_tisku</vt:lpstr>
      <vt:lpstr>'104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iveta.nemcova</cp:lastModifiedBy>
  <cp:lastPrinted>2014-02-28T09:52:57Z</cp:lastPrinted>
  <dcterms:created xsi:type="dcterms:W3CDTF">2009-04-08T07:15:50Z</dcterms:created>
  <dcterms:modified xsi:type="dcterms:W3CDTF">2019-08-21T04:12:36Z</dcterms:modified>
</cp:coreProperties>
</file>